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95" windowWidth="10695" windowHeight="6705" activeTab="0"/>
  </bookViews>
  <sheets>
    <sheet name="ค่าไฟฟ้าแยกคณะ" sheetId="1" r:id="rId1"/>
    <sheet name="สรุปรวม A3 (2)" sheetId="2" r:id="rId2"/>
    <sheet name="สมาคมศิษย์เก่า" sheetId="3" r:id="rId3"/>
    <sheet name="คำนวน" sheetId="4" r:id="rId4"/>
  </sheets>
  <definedNames>
    <definedName name="_xlnm.Print_Area" localSheetId="0">'ค่าไฟฟ้าแยกคณะ'!$A$1:$J$507</definedName>
  </definedNames>
  <calcPr fullCalcOnLoad="1"/>
</workbook>
</file>

<file path=xl/sharedStrings.xml><?xml version="1.0" encoding="utf-8"?>
<sst xmlns="http://schemas.openxmlformats.org/spreadsheetml/2006/main" count="1040" uniqueCount="172">
  <si>
    <t>หน่วยงาน</t>
  </si>
  <si>
    <t>เครื่องวัด</t>
  </si>
  <si>
    <t>สำนักงานอธิการบดี</t>
  </si>
  <si>
    <t>ไฟแฟลต 8</t>
  </si>
  <si>
    <t>ไฟแฟลต 7</t>
  </si>
  <si>
    <t>ไฟแฟลต 6</t>
  </si>
  <si>
    <t>ไฟแฟลต 5</t>
  </si>
  <si>
    <t>ไฟแฟลต 4</t>
  </si>
  <si>
    <t>อาคารกิจกรรม</t>
  </si>
  <si>
    <t>หอประชุมใหญ่</t>
  </si>
  <si>
    <t>โรงยิมเนเซียมหลังใหม่</t>
  </si>
  <si>
    <t>โรงยิมหลังเก่า</t>
  </si>
  <si>
    <t>ปั้มน้ำ</t>
  </si>
  <si>
    <t>ที่พักผู้โดยสารสถานีรถไฟ</t>
  </si>
  <si>
    <t>ศูนย์กีฬา</t>
  </si>
  <si>
    <t>โรงสูบน้ำบริเวณดาวเทียม</t>
  </si>
  <si>
    <t xml:space="preserve"> </t>
  </si>
  <si>
    <t>คณะวิศวกรรมศาสตร์</t>
  </si>
  <si>
    <t xml:space="preserve">ไฟถนน คณะวิศวฯ </t>
  </si>
  <si>
    <t>ไฟทางเดินวิศวฯ</t>
  </si>
  <si>
    <t>โรงปฎิบัติการวิศวฯ เกษตร</t>
  </si>
  <si>
    <t>วิศวฯ หลังที่ 1</t>
  </si>
  <si>
    <t>ภาควิชาวิศวกรรมไฟฟ้า</t>
  </si>
  <si>
    <t>อาคารเรียนรวม วิศว</t>
  </si>
  <si>
    <t>คณะสถาปัตยกรรมศาสตร์</t>
  </si>
  <si>
    <t>อาคาร ค</t>
  </si>
  <si>
    <t>อาคาร ก</t>
  </si>
  <si>
    <t>คณะครุศาสตร์</t>
  </si>
  <si>
    <t>คณะวิทยาศาสตร์</t>
  </si>
  <si>
    <t>คณะเทคโนโลยีการเกษตร</t>
  </si>
  <si>
    <t>โรงเรือนเลี้ยงสัตย์</t>
  </si>
  <si>
    <t>อาคารเรียนรวมเกษตร</t>
  </si>
  <si>
    <t>สำนักหอสมุดกลาง</t>
  </si>
  <si>
    <t>สารสนเทศ</t>
  </si>
  <si>
    <t>รวม</t>
  </si>
  <si>
    <t>อาคารเรียนรวม หลังที่ 2</t>
  </si>
  <si>
    <t>วิศวกรรมศาสตร์ หลังที่ 2</t>
  </si>
  <si>
    <t>หอพักนักศึกษา เก่า-ใหม่</t>
  </si>
  <si>
    <t>อาคารที่พักอาศัย 12 ชั้น</t>
  </si>
  <si>
    <t>คอนโดฯ</t>
  </si>
  <si>
    <t>โรงอาหารสารสนเทศ</t>
  </si>
  <si>
    <t>โรงอาหารหลังใหม่ เฟส 3</t>
  </si>
  <si>
    <t>อาคารบริการเชิงบูรณาการ</t>
  </si>
  <si>
    <t>อาคารหอพักนักศึกษา</t>
  </si>
  <si>
    <t>จำนวนหน่วย</t>
  </si>
  <si>
    <t>จำนวนเงิน</t>
  </si>
  <si>
    <t>คณะสถาปัตย์</t>
  </si>
  <si>
    <t>วิศวกรรมศาสตร์</t>
  </si>
  <si>
    <t>สำนักหอสมุด</t>
  </si>
  <si>
    <t>สถาปัตย์ฯ</t>
  </si>
  <si>
    <t>ครุศาสตร์</t>
  </si>
  <si>
    <t>วิทยาศาสตร์</t>
  </si>
  <si>
    <t>วิทยาลัยนาโน</t>
  </si>
  <si>
    <t>อาคารปฏิบัติการสูญญากาศ</t>
  </si>
  <si>
    <t>อาคารศูนย์วิจัยนาโน</t>
  </si>
  <si>
    <t>065-021952</t>
  </si>
  <si>
    <t>065-021953</t>
  </si>
  <si>
    <t>สำนักบริการคอมฯ</t>
  </si>
  <si>
    <t>วิทยาลัยนาโนฯ</t>
  </si>
  <si>
    <t>รายได้</t>
  </si>
  <si>
    <t>งปม.</t>
  </si>
  <si>
    <t>ค่าใช้จ่ายรวม</t>
  </si>
  <si>
    <t>อาคารเฉลิมพระเกียรติ 55 พรรษา</t>
  </si>
  <si>
    <t>เงินงปม.</t>
  </si>
  <si>
    <t>เงินรายได้</t>
  </si>
  <si>
    <t>อาคารวิทยาลัยนาโนฯ</t>
  </si>
  <si>
    <r>
      <t xml:space="preserve">สำนักงานอธิการบดี </t>
    </r>
    <r>
      <rPr>
        <sz val="16"/>
        <color indexed="10"/>
        <rFont val="TH SarabunPSK"/>
        <family val="2"/>
      </rPr>
      <t>(TOU)</t>
    </r>
  </si>
  <si>
    <r>
      <t xml:space="preserve">คณะวิศวกรรม </t>
    </r>
    <r>
      <rPr>
        <sz val="16"/>
        <color indexed="10"/>
        <rFont val="TH SarabunPSK"/>
        <family val="2"/>
      </rPr>
      <t>(TOU)</t>
    </r>
  </si>
  <si>
    <t>065-014021</t>
  </si>
  <si>
    <t>ส.บริการคอม,ว.บริหารจัดการ</t>
  </si>
  <si>
    <t>หมายเหตุ :  เครื่องวัด 95474445 (อาคารเรียนรวมและปฏิบัติการวิศวกรรมศาสตร์)  เริ่มแจ้งหนี้เดือนพฤษภาคม 2555 เป็นเดือนแรก</t>
  </si>
  <si>
    <t>อาคารเรียนรวมและปฏิบัติการ</t>
  </si>
  <si>
    <t>ยอดรวม</t>
  </si>
  <si>
    <t>อาคารเรียนรวมและห้องประชุมเอนกประสงค์ เริ่มเบิกจากเงินงบประมาณ เดือนสิงหาคม 2557  เป็นเดือนแรก</t>
  </si>
  <si>
    <t>อาคารโรงพิมพ์</t>
  </si>
  <si>
    <t>หมายเหตุ : อาคารโรงพิมพ์ขอติดตั้งมิเตอร์แยกจากว.นาโน เริ่มแจ้งหนี้เดือน ม.ค. 58</t>
  </si>
  <si>
    <t>สนอ.</t>
  </si>
  <si>
    <t>KMITL Convention Hall</t>
  </si>
  <si>
    <t>คอนโดฯ หลังใหม่</t>
  </si>
  <si>
    <t>หอพักนักศึกษา</t>
  </si>
  <si>
    <t>คอนโด 12 ชั้น</t>
  </si>
  <si>
    <t>cc hall</t>
  </si>
  <si>
    <t>55 พรรษา</t>
  </si>
  <si>
    <t>หมายเหตุ : อาคารโรงพิมพ์ขอติดตั้งมิเตอร์แยกจากว.นาโนฯ เริ่มแจ้งหนี้เดือน ม.ค. 58</t>
  </si>
  <si>
    <t xml:space="preserve">                                      ค่าไฟฟ้างบประมาณ 2561  (อาคารหอพักนักศึกษา)                                                    </t>
  </si>
  <si>
    <t>คณะสถาปัตย</t>
  </si>
  <si>
    <t>คณะอุตสาหกรรมเกษตร</t>
  </si>
  <si>
    <t>เดือนแรกของการแจ้งหนี้ เดือนกันยายน 2560</t>
  </si>
  <si>
    <t>วิทยาลัยวิศวกรรมอวกาศและระบบโลก (SESE)</t>
  </si>
  <si>
    <t>เริ่มแจ้งหนี้มาเดือนแรก พย.60</t>
  </si>
  <si>
    <t>เกษตร</t>
  </si>
  <si>
    <t>อุตสาหกรรมเกษตร</t>
  </si>
  <si>
    <t>มค.</t>
  </si>
  <si>
    <t>บ่อบำบัด แฟลต 7</t>
  </si>
  <si>
    <t>มีค</t>
  </si>
  <si>
    <t>ลำดับ</t>
  </si>
  <si>
    <t>วิจัย</t>
  </si>
  <si>
    <t>it</t>
  </si>
  <si>
    <t>วศ</t>
  </si>
  <si>
    <t>กษ</t>
  </si>
  <si>
    <t>ครุ</t>
  </si>
  <si>
    <t>วิทย</t>
  </si>
  <si>
    <t>หอสมุด</t>
  </si>
  <si>
    <t>สถาปัตย</t>
  </si>
  <si>
    <t>นาโน</t>
  </si>
  <si>
    <t>สนอ</t>
  </si>
  <si>
    <t>สรุป ณ  วันที่  11 กค.61</t>
  </si>
  <si>
    <t>วริยา ( 3825 )</t>
  </si>
  <si>
    <t>สค.</t>
  </si>
  <si>
    <t>หอพักนักศึกษา ตึก 1 หอ 8</t>
  </si>
  <si>
    <t>หอพักนักศึกษา ตึก 2 หอ 7</t>
  </si>
  <si>
    <t xml:space="preserve">                                         ค่าไฟฟ้างบประมาณ 2562 (สำนักงานอธิการบดี)                                                    </t>
  </si>
  <si>
    <t>ตค.61</t>
  </si>
  <si>
    <t>พย.61</t>
  </si>
  <si>
    <t>ธค.61</t>
  </si>
  <si>
    <t>มค.62</t>
  </si>
  <si>
    <t>กพ.62</t>
  </si>
  <si>
    <t xml:space="preserve">                                      ค่าไฟฟ้างบประมาณ 2562 (สำนักงานอธิการบดี)                                                    </t>
  </si>
  <si>
    <t>มีค.62</t>
  </si>
  <si>
    <t>เมย.62</t>
  </si>
  <si>
    <t>พค.62</t>
  </si>
  <si>
    <t>มิย.62</t>
  </si>
  <si>
    <t>กค.62</t>
  </si>
  <si>
    <t>สค.62</t>
  </si>
  <si>
    <t>กย.62</t>
  </si>
  <si>
    <t xml:space="preserve">                                      ค่าไฟฟ้างบประมาณ 2562 (คณะวิศวกรรมศาสตร์)                                                    </t>
  </si>
  <si>
    <t xml:space="preserve">                                      ค่าไฟฟ้างบประมาณ 2562 (คณะสถาปัตยกรรมศาสตร์)                                                    </t>
  </si>
  <si>
    <t xml:space="preserve">                                      ค่าไฟฟ้างบประมาณ 2562 (คณะครุศาสตร์อุตสาหกรรมและเทคโนโลยี)                                                </t>
  </si>
  <si>
    <t xml:space="preserve">                                      ค่าไฟฟ้างบประมาณ 2562 (คณะเทคโนโลยีการเกษตร)                                                    </t>
  </si>
  <si>
    <t xml:space="preserve">                                      ค่าไฟฟ้างบประมาณ 2562 (คณะวิทยาศาสตร์)                                                    </t>
  </si>
  <si>
    <t xml:space="preserve">                                      ค่าไฟฟ้างบประมาณ 2562  (คณะเทคโนโลยีสารสนเทศ)                                                    </t>
  </si>
  <si>
    <t xml:space="preserve">                                      ค่าไฟฟ้างบประมาณ 2562  (สำนักบริการคอมพิวเตอร์และวิทยาลัยบริหารการจัดการ)                                                    </t>
  </si>
  <si>
    <t xml:space="preserve">                                      ค่าไฟฟ้างบประมาณ 2562 (สำนักหอสมุดกลาง)                                                    </t>
  </si>
  <si>
    <t>ก.ย. 61</t>
  </si>
  <si>
    <t xml:space="preserve"> ต.ค. 61</t>
  </si>
  <si>
    <t xml:space="preserve"> พ.ย. 61</t>
  </si>
  <si>
    <t xml:space="preserve"> ธ.ค. 61</t>
  </si>
  <si>
    <t xml:space="preserve"> ม.ค. 62</t>
  </si>
  <si>
    <t xml:space="preserve"> ก.พ. 62</t>
  </si>
  <si>
    <t xml:space="preserve"> มี.ค. 62</t>
  </si>
  <si>
    <t xml:space="preserve"> เม.ย.62</t>
  </si>
  <si>
    <t xml:space="preserve"> พ.ค. 62</t>
  </si>
  <si>
    <t xml:space="preserve"> มิ.ย.62</t>
  </si>
  <si>
    <t xml:space="preserve"> ก.ค. 62</t>
  </si>
  <si>
    <t xml:space="preserve"> ส.ค. 62</t>
  </si>
  <si>
    <t xml:space="preserve"> ก.ย. 62</t>
  </si>
  <si>
    <t xml:space="preserve"> เม.ย. 62</t>
  </si>
  <si>
    <t xml:space="preserve"> มิ.ย. 62</t>
  </si>
  <si>
    <t>อุตเกษตร</t>
  </si>
  <si>
    <t xml:space="preserve">                                      ค่าไฟฟ้างบประมาณ 2562 (คณะอุตสาหกรรมเกษตร)                                                    </t>
  </si>
  <si>
    <t>คณะแพทยศาสตร์</t>
  </si>
  <si>
    <t>เดือนตุลาคม 2561 ผู้ประกอบการเป็นผู้รับผิดชอบ</t>
  </si>
  <si>
    <t>ตารางสรุปการเบิกจ่ายเงินค่าไฟฟ้า ปีงบประมาณ 2562</t>
  </si>
  <si>
    <t>คณะแพทย์</t>
  </si>
  <si>
    <t>แพทย์</t>
  </si>
  <si>
    <t>เบิกจ่ายจากเงินงบประมาณ  ปี 2563</t>
  </si>
  <si>
    <t>เดือน กพ. รอใบแจ้งหนี้มา จะใช้เงินงบประมาณเบิกจ่าย</t>
  </si>
  <si>
    <t xml:space="preserve">สีน้ำเงิน </t>
  </si>
  <si>
    <t>บอดประมาณการที่ส่วนกลางจะต้องใช้เงินงบประมาณชำระ</t>
  </si>
  <si>
    <t xml:space="preserve">                                      ค่าไฟฟ้างบประมาณ 2562  (วิทยาลัยนาโนเทคโนโลยี)                                                    </t>
  </si>
  <si>
    <t xml:space="preserve">                                      ค่าไฟฟ้างบประมาณ 2562 (คณะแพทยศาสตร์)                                        </t>
  </si>
  <si>
    <t xml:space="preserve">                                      ค่าไฟฟ้างบประมาณ 2562 (อาคารที่พักอาศัย 12 ชั้น คอนโดฯ)                                                    </t>
  </si>
  <si>
    <t>อาคารปฏิบัติการแปรรูปอาหาร</t>
  </si>
  <si>
    <t xml:space="preserve">อาคารปฏิบัติการแปรรูปอาหาร ได้ติดตั้งเมื่อวันที่ 19 มิย.62 </t>
  </si>
  <si>
    <t>เบิกเงินรายได้   ปีงปม 2563</t>
  </si>
  <si>
    <t>สมาคมศิษย์เก่า ปี 2562</t>
  </si>
  <si>
    <t>เริ่มโอนเงินเข้าระบบ สาธารณูปโภค สถาบันฯ เมื่อเดือนมิถุนายน 2562 โดยใช้หนี้ของเก่ายอด 298,900 บาท</t>
  </si>
  <si>
    <t>สมาคมจ่ายเอง</t>
  </si>
  <si>
    <t>เริ่มโอนเงินเข้ามา ยอด 298,900.-บาท</t>
  </si>
  <si>
    <t>ครุ/กษ/อุต/พ</t>
  </si>
  <si>
    <t>น้ำ กย.62</t>
  </si>
  <si>
    <t>ยอดโอนมา 20 กย.62 โอนมา 259,443 เข้ามาสมทบ เบิกจ่ายไป 30 กย.62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</si>
</sst>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0.000"/>
    <numFmt numFmtId="183" formatCode="0.0000"/>
    <numFmt numFmtId="184" formatCode="0.0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0.00_ ;\-0.00\ "/>
    <numFmt numFmtId="189" formatCode="#,##0_ ;\-#,##0\ "/>
    <numFmt numFmtId="190" formatCode="#,##0.00_ ;\-#,##0.00\ "/>
    <numFmt numFmtId="191" formatCode="#,##0.0_ ;\-#,##0.0\ "/>
    <numFmt numFmtId="192" formatCode="#,##0.000"/>
    <numFmt numFmtId="193" formatCode="#,##0.0000"/>
    <numFmt numFmtId="194" formatCode="#,##0.0"/>
    <numFmt numFmtId="195" formatCode="_-* #,##0.000000_-;\-* #,##0.000000_-;_-* &quot;-&quot;??_-;_-@_-"/>
    <numFmt numFmtId="196" formatCode="_-* #,##0.0000000_-;\-* #,##0.0000000_-;_-* &quot;-&quot;??_-;_-@_-"/>
    <numFmt numFmtId="197" formatCode="_-* #,##0.00000000_-;\-* #,##0.00000000_-;_-* &quot;-&quot;??_-;_-@_-"/>
    <numFmt numFmtId="198" formatCode="_-* #,##0.000000000_-;\-* #,##0.000000000_-;_-* &quot;-&quot;??_-;_-@_-"/>
    <numFmt numFmtId="199" formatCode="_-* #,##0.0000000000_-;\-* #,##0.0000000000_-;_-* &quot;-&quot;??_-;_-@_-"/>
    <numFmt numFmtId="200" formatCode="_-* #,##0.00000000000_-;\-* #,##0.00000000000_-;_-* &quot;-&quot;??_-;_-@_-"/>
    <numFmt numFmtId="201" formatCode="_-* #,##0.000000000000_-;\-* #,##0.000000000000_-;_-* &quot;-&quot;??_-;_-@_-"/>
    <numFmt numFmtId="202" formatCode="_-* #,##0.0000000000000_-;\-* #,##0.0000000000000_-;_-* &quot;-&quot;??_-;_-@_-"/>
    <numFmt numFmtId="203" formatCode="_-* #,##0.00000000000000_-;\-* #,##0.00000000000000_-;_-* &quot;-&quot;??_-;_-@_-"/>
    <numFmt numFmtId="204" formatCode="_-* #,##0.000000000000000_-;\-* #,##0.000000000000000_-;_-* &quot;-&quot;??_-;_-@_-"/>
    <numFmt numFmtId="205" formatCode="_-* #,##0.0000000000000000_-;\-* #,##0.0000000000000000_-;_-* &quot;-&quot;??_-;_-@_-"/>
    <numFmt numFmtId="206" formatCode="[$-409]dddd\,\ mmmm\ d\,\ yyyy"/>
    <numFmt numFmtId="207" formatCode="[$-409]h:mm:ss\ AM/PM"/>
  </numFmts>
  <fonts count="86">
    <font>
      <sz val="10"/>
      <name val="Arial"/>
      <family val="0"/>
    </font>
    <font>
      <sz val="14"/>
      <name val="FreesiaUP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sz val="22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sz val="16"/>
      <name val="FreesiaUPC"/>
      <family val="2"/>
    </font>
    <font>
      <sz val="18"/>
      <name val="TH SarabunPSK"/>
      <family val="2"/>
    </font>
    <font>
      <sz val="16.5"/>
      <name val="TH SarabunPSK"/>
      <family val="2"/>
    </font>
    <font>
      <b/>
      <sz val="30"/>
      <name val="TH SarabunPSK"/>
      <family val="2"/>
    </font>
    <font>
      <sz val="20"/>
      <name val="TH SarabunPSK"/>
      <family val="2"/>
    </font>
    <font>
      <b/>
      <sz val="16.5"/>
      <name val="TH SarabunPSK"/>
      <family val="2"/>
    </font>
    <font>
      <sz val="16"/>
      <name val="Arial"/>
      <family val="2"/>
    </font>
    <font>
      <b/>
      <sz val="12"/>
      <name val="TH SarabunPSK"/>
      <family val="2"/>
    </font>
    <font>
      <sz val="14"/>
      <name val="Arial"/>
      <family val="2"/>
    </font>
    <font>
      <u val="singleAccounting"/>
      <sz val="10"/>
      <name val="Arial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b/>
      <sz val="12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6.5"/>
      <color indexed="12"/>
      <name val="TH SarabunPSK"/>
      <family val="2"/>
    </font>
    <font>
      <sz val="14"/>
      <color indexed="12"/>
      <name val="TH SarabunPSK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FF"/>
      <name val="TH SarabunPSK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FF"/>
      <name val="TH SarabunPSK"/>
      <family val="2"/>
    </font>
    <font>
      <b/>
      <sz val="16.5"/>
      <color rgb="FF0000FF"/>
      <name val="TH SarabunPSK"/>
      <family val="2"/>
    </font>
    <font>
      <sz val="14"/>
      <color rgb="FF0000FF"/>
      <name val="TH SarabunPSK"/>
      <family val="2"/>
    </font>
    <font>
      <b/>
      <sz val="16"/>
      <color rgb="FF1205BB"/>
      <name val="TH SarabunPSK"/>
      <family val="2"/>
    </font>
    <font>
      <b/>
      <sz val="14"/>
      <color rgb="FF1205BB"/>
      <name val="TH SarabunPSK"/>
      <family val="2"/>
    </font>
    <font>
      <b/>
      <sz val="16"/>
      <color theme="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19" borderId="1" applyNumberFormat="0" applyAlignment="0" applyProtection="0"/>
    <xf numFmtId="0" fontId="58" fillId="0" borderId="2" applyNumberFormat="0" applyFill="0" applyAlignment="0" applyProtection="0"/>
    <xf numFmtId="9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0" fontId="61" fillId="21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23" borderId="4" applyNumberFormat="0" applyAlignment="0" applyProtection="0"/>
    <xf numFmtId="0" fontId="67" fillId="24" borderId="0" applyNumberFormat="0" applyBorder="0" applyAlignment="0" applyProtection="0"/>
    <xf numFmtId="0" fontId="6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1" fontId="9" fillId="0" borderId="0" xfId="43" applyFont="1" applyAlignment="1">
      <alignment/>
    </xf>
    <xf numFmtId="171" fontId="10" fillId="0" borderId="0" xfId="43" applyFont="1" applyAlignment="1">
      <alignment/>
    </xf>
    <xf numFmtId="181" fontId="9" fillId="0" borderId="0" xfId="43" applyNumberFormat="1" applyFont="1" applyAlignment="1">
      <alignment/>
    </xf>
    <xf numFmtId="181" fontId="9" fillId="0" borderId="0" xfId="43" applyNumberFormat="1" applyFont="1" applyAlignment="1">
      <alignment horizontal="center"/>
    </xf>
    <xf numFmtId="181" fontId="10" fillId="0" borderId="0" xfId="43" applyNumberFormat="1" applyFont="1" applyAlignment="1">
      <alignment/>
    </xf>
    <xf numFmtId="181" fontId="10" fillId="0" borderId="0" xfId="43" applyNumberFormat="1" applyFont="1" applyAlignment="1">
      <alignment horizontal="center"/>
    </xf>
    <xf numFmtId="0" fontId="12" fillId="0" borderId="0" xfId="0" applyFont="1" applyAlignment="1">
      <alignment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81" fontId="12" fillId="0" borderId="10" xfId="43" applyNumberFormat="1" applyFont="1" applyBorder="1" applyAlignment="1">
      <alignment/>
    </xf>
    <xf numFmtId="171" fontId="12" fillId="0" borderId="10" xfId="43" applyFont="1" applyBorder="1" applyAlignment="1">
      <alignment/>
    </xf>
    <xf numFmtId="181" fontId="12" fillId="0" borderId="10" xfId="43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81" fontId="14" fillId="0" borderId="11" xfId="43" applyNumberFormat="1" applyFont="1" applyBorder="1" applyAlignment="1">
      <alignment/>
    </xf>
    <xf numFmtId="171" fontId="14" fillId="0" borderId="11" xfId="43" applyFont="1" applyBorder="1" applyAlignment="1">
      <alignment/>
    </xf>
    <xf numFmtId="181" fontId="12" fillId="0" borderId="10" xfId="43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4" fontId="12" fillId="0" borderId="10" xfId="43" applyNumberFormat="1" applyFont="1" applyBorder="1" applyAlignment="1">
      <alignment/>
    </xf>
    <xf numFmtId="171" fontId="12" fillId="0" borderId="10" xfId="43" applyFont="1" applyBorder="1" applyAlignment="1">
      <alignment horizontal="center"/>
    </xf>
    <xf numFmtId="181" fontId="14" fillId="0" borderId="12" xfId="43" applyNumberFormat="1" applyFont="1" applyBorder="1" applyAlignment="1">
      <alignment/>
    </xf>
    <xf numFmtId="171" fontId="14" fillId="0" borderId="12" xfId="43" applyFont="1" applyBorder="1" applyAlignment="1">
      <alignment/>
    </xf>
    <xf numFmtId="171" fontId="14" fillId="0" borderId="13" xfId="43" applyFont="1" applyBorder="1" applyAlignment="1">
      <alignment/>
    </xf>
    <xf numFmtId="171" fontId="12" fillId="0" borderId="14" xfId="43" applyFont="1" applyBorder="1" applyAlignment="1">
      <alignment/>
    </xf>
    <xf numFmtId="181" fontId="14" fillId="0" borderId="11" xfId="43" applyNumberFormat="1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3" fontId="14" fillId="0" borderId="11" xfId="43" applyNumberFormat="1" applyFont="1" applyBorder="1" applyAlignment="1">
      <alignment/>
    </xf>
    <xf numFmtId="4" fontId="14" fillId="0" borderId="11" xfId="43" applyNumberFormat="1" applyFont="1" applyBorder="1" applyAlignment="1">
      <alignment/>
    </xf>
    <xf numFmtId="171" fontId="14" fillId="0" borderId="0" xfId="0" applyNumberFormat="1" applyFont="1" applyAlignment="1">
      <alignment/>
    </xf>
    <xf numFmtId="181" fontId="14" fillId="0" borderId="11" xfId="0" applyNumberFormat="1" applyFont="1" applyBorder="1" applyAlignment="1">
      <alignment/>
    </xf>
    <xf numFmtId="171" fontId="14" fillId="0" borderId="11" xfId="0" applyNumberFormat="1" applyFont="1" applyBorder="1" applyAlignment="1">
      <alignment/>
    </xf>
    <xf numFmtId="3" fontId="14" fillId="0" borderId="11" xfId="43" applyNumberFormat="1" applyFont="1" applyBorder="1" applyAlignment="1">
      <alignment horizontal="center"/>
    </xf>
    <xf numFmtId="181" fontId="14" fillId="0" borderId="11" xfId="0" applyNumberFormat="1" applyFont="1" applyBorder="1" applyAlignment="1">
      <alignment horizontal="center"/>
    </xf>
    <xf numFmtId="171" fontId="14" fillId="0" borderId="13" xfId="0" applyNumberFormat="1" applyFont="1" applyBorder="1" applyAlignment="1">
      <alignment/>
    </xf>
    <xf numFmtId="3" fontId="12" fillId="0" borderId="10" xfId="43" applyNumberFormat="1" applyFont="1" applyBorder="1" applyAlignment="1">
      <alignment/>
    </xf>
    <xf numFmtId="169" fontId="14" fillId="0" borderId="11" xfId="43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4" fontId="12" fillId="0" borderId="10" xfId="43" applyNumberFormat="1" applyFont="1" applyBorder="1" applyAlignment="1">
      <alignment horizontal="right"/>
    </xf>
    <xf numFmtId="171" fontId="12" fillId="0" borderId="10" xfId="43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181" fontId="12" fillId="0" borderId="0" xfId="0" applyNumberFormat="1" applyFont="1" applyAlignment="1">
      <alignment/>
    </xf>
    <xf numFmtId="181" fontId="14" fillId="0" borderId="0" xfId="43" applyNumberFormat="1" applyFont="1" applyAlignment="1">
      <alignment/>
    </xf>
    <xf numFmtId="4" fontId="14" fillId="0" borderId="0" xfId="43" applyNumberFormat="1" applyFont="1" applyAlignment="1">
      <alignment/>
    </xf>
    <xf numFmtId="171" fontId="14" fillId="0" borderId="0" xfId="43" applyFont="1" applyAlignment="1">
      <alignment/>
    </xf>
    <xf numFmtId="181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90" fontId="14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189" fontId="14" fillId="0" borderId="11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190" fontId="14" fillId="0" borderId="11" xfId="43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181" fontId="72" fillId="0" borderId="10" xfId="43" applyNumberFormat="1" applyFont="1" applyBorder="1" applyAlignment="1">
      <alignment/>
    </xf>
    <xf numFmtId="171" fontId="72" fillId="0" borderId="10" xfId="43" applyFont="1" applyBorder="1" applyAlignment="1">
      <alignment/>
    </xf>
    <xf numFmtId="181" fontId="72" fillId="0" borderId="10" xfId="43" applyNumberFormat="1" applyFont="1" applyBorder="1" applyAlignment="1">
      <alignment horizontal="center"/>
    </xf>
    <xf numFmtId="171" fontId="72" fillId="0" borderId="10" xfId="43" applyFont="1" applyBorder="1" applyAlignment="1">
      <alignment horizontal="center"/>
    </xf>
    <xf numFmtId="181" fontId="72" fillId="0" borderId="10" xfId="43" applyNumberFormat="1" applyFont="1" applyBorder="1" applyAlignment="1">
      <alignment/>
    </xf>
    <xf numFmtId="4" fontId="12" fillId="32" borderId="10" xfId="0" applyNumberFormat="1" applyFont="1" applyFill="1" applyBorder="1" applyAlignment="1">
      <alignment horizontal="center"/>
    </xf>
    <xf numFmtId="4" fontId="72" fillId="0" borderId="10" xfId="43" applyNumberFormat="1" applyFont="1" applyBorder="1" applyAlignment="1">
      <alignment/>
    </xf>
    <xf numFmtId="4" fontId="72" fillId="0" borderId="10" xfId="43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4" fillId="0" borderId="12" xfId="43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9" fillId="0" borderId="0" xfId="43" applyNumberFormat="1" applyFont="1" applyAlignment="1">
      <alignment/>
    </xf>
    <xf numFmtId="4" fontId="9" fillId="0" borderId="0" xfId="0" applyNumberFormat="1" applyFont="1" applyAlignment="1">
      <alignment/>
    </xf>
    <xf numFmtId="4" fontId="10" fillId="0" borderId="0" xfId="43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171" fontId="12" fillId="0" borderId="15" xfId="43" applyFont="1" applyBorder="1" applyAlignment="1">
      <alignment/>
    </xf>
    <xf numFmtId="171" fontId="73" fillId="0" borderId="16" xfId="43" applyFont="1" applyBorder="1" applyAlignment="1">
      <alignment/>
    </xf>
    <xf numFmtId="171" fontId="73" fillId="0" borderId="17" xfId="43" applyFont="1" applyBorder="1" applyAlignment="1">
      <alignment/>
    </xf>
    <xf numFmtId="171" fontId="73" fillId="0" borderId="18" xfId="43" applyFont="1" applyBorder="1" applyAlignment="1">
      <alignment/>
    </xf>
    <xf numFmtId="0" fontId="12" fillId="0" borderId="16" xfId="0" applyFont="1" applyBorder="1" applyAlignment="1">
      <alignment horizontal="center"/>
    </xf>
    <xf numFmtId="181" fontId="12" fillId="0" borderId="14" xfId="43" applyNumberFormat="1" applyFont="1" applyBorder="1" applyAlignment="1">
      <alignment/>
    </xf>
    <xf numFmtId="181" fontId="12" fillId="0" borderId="15" xfId="43" applyNumberFormat="1" applyFont="1" applyBorder="1" applyAlignment="1">
      <alignment horizontal="center"/>
    </xf>
    <xf numFmtId="189" fontId="14" fillId="0" borderId="11" xfId="43" applyNumberFormat="1" applyFont="1" applyBorder="1" applyAlignment="1">
      <alignment/>
    </xf>
    <xf numFmtId="4" fontId="72" fillId="0" borderId="10" xfId="43" applyNumberFormat="1" applyFont="1" applyBorder="1" applyAlignment="1">
      <alignment horizontal="right"/>
    </xf>
    <xf numFmtId="3" fontId="12" fillId="0" borderId="10" xfId="43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71" fontId="0" fillId="0" borderId="0" xfId="43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" fontId="12" fillId="0" borderId="10" xfId="0" applyNumberFormat="1" applyFont="1" applyBorder="1" applyAlignment="1">
      <alignment horizontal="right" vertical="center"/>
    </xf>
    <xf numFmtId="171" fontId="12" fillId="0" borderId="10" xfId="43" applyFont="1" applyBorder="1" applyAlignment="1">
      <alignment horizontal="right" vertical="center"/>
    </xf>
    <xf numFmtId="4" fontId="12" fillId="0" borderId="10" xfId="43" applyNumberFormat="1" applyFont="1" applyBorder="1" applyAlignment="1">
      <alignment horizontal="right" vertical="center"/>
    </xf>
    <xf numFmtId="4" fontId="72" fillId="0" borderId="10" xfId="43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72" fillId="0" borderId="10" xfId="0" applyNumberFormat="1" applyFont="1" applyBorder="1" applyAlignment="1">
      <alignment horizontal="right" vertical="center"/>
    </xf>
    <xf numFmtId="171" fontId="12" fillId="0" borderId="20" xfId="43" applyFont="1" applyBorder="1" applyAlignment="1">
      <alignment horizontal="right" vertical="center"/>
    </xf>
    <xf numFmtId="171" fontId="12" fillId="0" borderId="14" xfId="43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34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171" fontId="12" fillId="0" borderId="18" xfId="43" applyFont="1" applyBorder="1" applyAlignment="1">
      <alignment/>
    </xf>
    <xf numFmtId="171" fontId="12" fillId="0" borderId="0" xfId="43" applyFont="1" applyAlignment="1">
      <alignment horizontal="center"/>
    </xf>
    <xf numFmtId="171" fontId="14" fillId="0" borderId="0" xfId="43" applyFont="1" applyAlignment="1">
      <alignment vertical="center" wrapText="1"/>
    </xf>
    <xf numFmtId="4" fontId="14" fillId="0" borderId="0" xfId="43" applyNumberFormat="1" applyFont="1" applyAlignment="1">
      <alignment horizontal="center"/>
    </xf>
    <xf numFmtId="4" fontId="17" fillId="0" borderId="0" xfId="0" applyNumberFormat="1" applyFont="1" applyAlignment="1">
      <alignment/>
    </xf>
    <xf numFmtId="190" fontId="12" fillId="0" borderId="10" xfId="43" applyNumberFormat="1" applyFont="1" applyBorder="1" applyAlignment="1">
      <alignment horizontal="center"/>
    </xf>
    <xf numFmtId="171" fontId="12" fillId="0" borderId="0" xfId="43" applyFont="1" applyAlignment="1">
      <alignment/>
    </xf>
    <xf numFmtId="4" fontId="14" fillId="0" borderId="10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71" fontId="14" fillId="0" borderId="0" xfId="43" applyFont="1" applyAlignment="1">
      <alignment wrapText="1"/>
    </xf>
    <xf numFmtId="171" fontId="74" fillId="0" borderId="0" xfId="43" applyFont="1" applyAlignment="1">
      <alignment horizontal="center" vertical="center" wrapText="1"/>
    </xf>
    <xf numFmtId="171" fontId="14" fillId="0" borderId="0" xfId="43" applyFont="1" applyAlignment="1">
      <alignment horizontal="center"/>
    </xf>
    <xf numFmtId="171" fontId="21" fillId="0" borderId="0" xfId="43" applyFont="1" applyAlignment="1">
      <alignment horizontal="center"/>
    </xf>
    <xf numFmtId="0" fontId="0" fillId="0" borderId="0" xfId="0" applyFont="1" applyAlignment="1">
      <alignment horizontal="center"/>
    </xf>
    <xf numFmtId="171" fontId="22" fillId="34" borderId="10" xfId="43" applyFont="1" applyFill="1" applyBorder="1" applyAlignment="1">
      <alignment horizontal="center"/>
    </xf>
    <xf numFmtId="171" fontId="22" fillId="34" borderId="10" xfId="43" applyFont="1" applyFill="1" applyBorder="1" applyAlignment="1">
      <alignment horizont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171" fontId="23" fillId="0" borderId="0" xfId="43" applyFont="1" applyAlignment="1">
      <alignment/>
    </xf>
    <xf numFmtId="4" fontId="10" fillId="0" borderId="21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171" fontId="10" fillId="0" borderId="21" xfId="43" applyFont="1" applyBorder="1" applyAlignment="1">
      <alignment/>
    </xf>
    <xf numFmtId="4" fontId="10" fillId="0" borderId="21" xfId="0" applyNumberFormat="1" applyFont="1" applyBorder="1" applyAlignment="1">
      <alignment/>
    </xf>
    <xf numFmtId="4" fontId="75" fillId="0" borderId="10" xfId="43" applyNumberFormat="1" applyFont="1" applyBorder="1" applyAlignment="1">
      <alignment horizontal="right" vertical="center"/>
    </xf>
    <xf numFmtId="181" fontId="14" fillId="0" borderId="13" xfId="43" applyNumberFormat="1" applyFont="1" applyBorder="1" applyAlignment="1">
      <alignment/>
    </xf>
    <xf numFmtId="4" fontId="14" fillId="0" borderId="13" xfId="43" applyNumberFormat="1" applyFont="1" applyBorder="1" applyAlignment="1">
      <alignment/>
    </xf>
    <xf numFmtId="181" fontId="14" fillId="0" borderId="13" xfId="0" applyNumberFormat="1" applyFont="1" applyBorder="1" applyAlignment="1">
      <alignment horizontal="center"/>
    </xf>
    <xf numFmtId="181" fontId="14" fillId="0" borderId="13" xfId="0" applyNumberFormat="1" applyFont="1" applyBorder="1" applyAlignment="1">
      <alignment/>
    </xf>
    <xf numFmtId="4" fontId="76" fillId="0" borderId="10" xfId="43" applyNumberFormat="1" applyFont="1" applyBorder="1" applyAlignment="1">
      <alignment horizontal="right" vertical="center"/>
    </xf>
    <xf numFmtId="4" fontId="76" fillId="0" borderId="14" xfId="43" applyNumberFormat="1" applyFont="1" applyBorder="1" applyAlignment="1">
      <alignment horizontal="right" vertical="center"/>
    </xf>
    <xf numFmtId="4" fontId="76" fillId="0" borderId="10" xfId="43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171" fontId="24" fillId="0" borderId="0" xfId="43" applyFont="1" applyAlignment="1">
      <alignment/>
    </xf>
    <xf numFmtId="171" fontId="12" fillId="0" borderId="23" xfId="43" applyFont="1" applyBorder="1" applyAlignment="1">
      <alignment horizontal="center"/>
    </xf>
    <xf numFmtId="4" fontId="10" fillId="0" borderId="23" xfId="0" applyNumberFormat="1" applyFont="1" applyBorder="1" applyAlignment="1">
      <alignment/>
    </xf>
    <xf numFmtId="4" fontId="77" fillId="0" borderId="21" xfId="0" applyNumberFormat="1" applyFont="1" applyBorder="1" applyAlignment="1">
      <alignment/>
    </xf>
    <xf numFmtId="171" fontId="77" fillId="0" borderId="21" xfId="43" applyFont="1" applyBorder="1" applyAlignment="1">
      <alignment/>
    </xf>
    <xf numFmtId="4" fontId="77" fillId="0" borderId="24" xfId="0" applyNumberFormat="1" applyFont="1" applyBorder="1" applyAlignment="1">
      <alignment/>
    </xf>
    <xf numFmtId="4" fontId="76" fillId="0" borderId="10" xfId="0" applyNumberFormat="1" applyFont="1" applyBorder="1" applyAlignment="1">
      <alignment horizontal="right" vertical="center"/>
    </xf>
    <xf numFmtId="171" fontId="78" fillId="0" borderId="10" xfId="43" applyFont="1" applyBorder="1" applyAlignment="1">
      <alignment wrapText="1"/>
    </xf>
    <xf numFmtId="171" fontId="72" fillId="0" borderId="10" xfId="43" applyFont="1" applyBorder="1" applyAlignment="1">
      <alignment wrapText="1"/>
    </xf>
    <xf numFmtId="171" fontId="72" fillId="0" borderId="16" xfId="43" applyFont="1" applyBorder="1" applyAlignment="1">
      <alignment/>
    </xf>
    <xf numFmtId="171" fontId="72" fillId="0" borderId="16" xfId="43" applyFont="1" applyBorder="1" applyAlignment="1">
      <alignment horizontal="center"/>
    </xf>
    <xf numFmtId="4" fontId="78" fillId="0" borderId="16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 vertical="center"/>
    </xf>
    <xf numFmtId="4" fontId="79" fillId="0" borderId="10" xfId="0" applyNumberFormat="1" applyFont="1" applyBorder="1" applyAlignment="1">
      <alignment horizontal="center" vertical="center"/>
    </xf>
    <xf numFmtId="4" fontId="80" fillId="0" borderId="10" xfId="0" applyNumberFormat="1" applyFont="1" applyBorder="1" applyAlignment="1">
      <alignment horizontal="center" vertical="center"/>
    </xf>
    <xf numFmtId="4" fontId="80" fillId="35" borderId="10" xfId="0" applyNumberFormat="1" applyFont="1" applyFill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25" xfId="43" applyNumberFormat="1" applyFont="1" applyBorder="1" applyAlignment="1">
      <alignment horizontal="center" vertical="center"/>
    </xf>
    <xf numFmtId="4" fontId="25" fillId="33" borderId="10" xfId="43" applyNumberFormat="1" applyFont="1" applyFill="1" applyBorder="1" applyAlignment="1">
      <alignment vertical="center"/>
    </xf>
    <xf numFmtId="4" fontId="25" fillId="33" borderId="10" xfId="43" applyNumberFormat="1" applyFont="1" applyFill="1" applyBorder="1" applyAlignment="1">
      <alignment horizontal="right" vertical="center"/>
    </xf>
    <xf numFmtId="4" fontId="25" fillId="0" borderId="10" xfId="0" applyNumberFormat="1" applyFont="1" applyBorder="1" applyAlignment="1">
      <alignment/>
    </xf>
    <xf numFmtId="4" fontId="79" fillId="33" borderId="10" xfId="43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1" fontId="10" fillId="0" borderId="0" xfId="43" applyFont="1" applyAlignment="1">
      <alignment horizontal="center"/>
    </xf>
    <xf numFmtId="171" fontId="77" fillId="0" borderId="0" xfId="43" applyFont="1" applyAlignment="1">
      <alignment/>
    </xf>
    <xf numFmtId="171" fontId="77" fillId="0" borderId="0" xfId="43" applyFont="1" applyAlignment="1">
      <alignment/>
    </xf>
    <xf numFmtId="189" fontId="14" fillId="0" borderId="13" xfId="0" applyNumberFormat="1" applyFont="1" applyBorder="1" applyAlignment="1">
      <alignment/>
    </xf>
    <xf numFmtId="2" fontId="12" fillId="0" borderId="14" xfId="43" applyNumberFormat="1" applyFont="1" applyBorder="1" applyAlignment="1">
      <alignment horizontal="right" vertical="center"/>
    </xf>
    <xf numFmtId="4" fontId="12" fillId="0" borderId="14" xfId="43" applyNumberFormat="1" applyFont="1" applyBorder="1" applyAlignment="1">
      <alignment/>
    </xf>
    <xf numFmtId="181" fontId="12" fillId="0" borderId="14" xfId="43" applyNumberFormat="1" applyFont="1" applyBorder="1" applyAlignment="1">
      <alignment horizontal="center"/>
    </xf>
    <xf numFmtId="4" fontId="12" fillId="0" borderId="17" xfId="43" applyNumberFormat="1" applyFont="1" applyBorder="1" applyAlignment="1">
      <alignment/>
    </xf>
    <xf numFmtId="171" fontId="12" fillId="0" borderId="17" xfId="43" applyFont="1" applyBorder="1" applyAlignment="1">
      <alignment/>
    </xf>
    <xf numFmtId="171" fontId="12" fillId="0" borderId="17" xfId="43" applyFont="1" applyBorder="1" applyAlignment="1">
      <alignment horizontal="center"/>
    </xf>
    <xf numFmtId="4" fontId="12" fillId="0" borderId="15" xfId="43" applyNumberFormat="1" applyFont="1" applyBorder="1" applyAlignment="1">
      <alignment/>
    </xf>
    <xf numFmtId="181" fontId="14" fillId="0" borderId="10" xfId="43" applyNumberFormat="1" applyFont="1" applyBorder="1" applyAlignment="1">
      <alignment/>
    </xf>
    <xf numFmtId="4" fontId="14" fillId="0" borderId="10" xfId="43" applyNumberFormat="1" applyFont="1" applyBorder="1" applyAlignment="1">
      <alignment/>
    </xf>
    <xf numFmtId="0" fontId="81" fillId="0" borderId="0" xfId="0" applyFont="1" applyAlignment="1">
      <alignment/>
    </xf>
    <xf numFmtId="4" fontId="82" fillId="0" borderId="0" xfId="0" applyNumberFormat="1" applyFont="1" applyAlignment="1">
      <alignment/>
    </xf>
    <xf numFmtId="4" fontId="83" fillId="0" borderId="10" xfId="43" applyNumberFormat="1" applyFont="1" applyBorder="1" applyAlignment="1">
      <alignment horizontal="right" vertical="center"/>
    </xf>
    <xf numFmtId="4" fontId="83" fillId="0" borderId="10" xfId="0" applyNumberFormat="1" applyFont="1" applyBorder="1" applyAlignment="1">
      <alignment horizontal="right" vertical="center"/>
    </xf>
    <xf numFmtId="4" fontId="83" fillId="0" borderId="10" xfId="43" applyNumberFormat="1" applyFont="1" applyBorder="1" applyAlignment="1">
      <alignment vertical="center"/>
    </xf>
    <xf numFmtId="4" fontId="84" fillId="0" borderId="10" xfId="0" applyNumberFormat="1" applyFont="1" applyBorder="1" applyAlignment="1">
      <alignment horizontal="center" vertical="center"/>
    </xf>
    <xf numFmtId="4" fontId="83" fillId="0" borderId="14" xfId="43" applyNumberFormat="1" applyFont="1" applyBorder="1" applyAlignment="1">
      <alignment horizontal="right" vertical="center"/>
    </xf>
    <xf numFmtId="4" fontId="75" fillId="0" borderId="16" xfId="43" applyNumberFormat="1" applyFont="1" applyBorder="1" applyAlignment="1">
      <alignment horizontal="right" vertical="center"/>
    </xf>
    <xf numFmtId="4" fontId="75" fillId="0" borderId="10" xfId="0" applyNumberFormat="1" applyFont="1" applyBorder="1" applyAlignment="1">
      <alignment horizontal="right" vertical="center"/>
    </xf>
    <xf numFmtId="4" fontId="80" fillId="0" borderId="10" xfId="43" applyNumberFormat="1" applyFont="1" applyBorder="1" applyAlignment="1">
      <alignment horizontal="center" vertical="center"/>
    </xf>
    <xf numFmtId="4" fontId="76" fillId="0" borderId="0" xfId="0" applyNumberFormat="1" applyFont="1" applyAlignment="1">
      <alignment horizontal="right" vertical="center"/>
    </xf>
    <xf numFmtId="171" fontId="76" fillId="0" borderId="10" xfId="43" applyFont="1" applyBorder="1" applyAlignment="1">
      <alignment/>
    </xf>
    <xf numFmtId="171" fontId="76" fillId="0" borderId="0" xfId="43" applyFont="1" applyAlignment="1">
      <alignment vertical="center"/>
    </xf>
    <xf numFmtId="0" fontId="17" fillId="0" borderId="0" xfId="0" applyFont="1" applyAlignment="1">
      <alignment horizontal="left"/>
    </xf>
    <xf numFmtId="0" fontId="17" fillId="0" borderId="19" xfId="0" applyFont="1" applyBorder="1" applyAlignment="1">
      <alignment/>
    </xf>
    <xf numFmtId="189" fontId="12" fillId="0" borderId="10" xfId="43" applyNumberFormat="1" applyFont="1" applyBorder="1" applyAlignment="1">
      <alignment horizontal="right"/>
    </xf>
    <xf numFmtId="4" fontId="76" fillId="0" borderId="10" xfId="43" applyNumberFormat="1" applyFont="1" applyBorder="1" applyAlignment="1">
      <alignment horizontal="right" vertical="center" shrinkToFit="1"/>
    </xf>
    <xf numFmtId="171" fontId="76" fillId="0" borderId="14" xfId="43" applyNumberFormat="1" applyFont="1" applyBorder="1" applyAlignment="1">
      <alignment horizontal="right" vertical="center"/>
    </xf>
    <xf numFmtId="171" fontId="14" fillId="34" borderId="10" xfId="43" applyFont="1" applyFill="1" applyBorder="1" applyAlignment="1">
      <alignment horizontal="center"/>
    </xf>
    <xf numFmtId="2" fontId="12" fillId="0" borderId="10" xfId="43" applyNumberFormat="1" applyFont="1" applyBorder="1" applyAlignment="1">
      <alignment/>
    </xf>
    <xf numFmtId="4" fontId="76" fillId="0" borderId="10" xfId="0" applyNumberFormat="1" applyFont="1" applyBorder="1" applyAlignment="1">
      <alignment horizontal="center"/>
    </xf>
    <xf numFmtId="171" fontId="75" fillId="0" borderId="26" xfId="43" applyFont="1" applyBorder="1" applyAlignment="1">
      <alignment vertical="center" wrapText="1"/>
    </xf>
    <xf numFmtId="171" fontId="75" fillId="0" borderId="14" xfId="43" applyFont="1" applyBorder="1" applyAlignment="1">
      <alignment vertical="center" wrapText="1"/>
    </xf>
    <xf numFmtId="171" fontId="75" fillId="0" borderId="10" xfId="43" applyFont="1" applyBorder="1" applyAlignment="1">
      <alignment vertical="center" wrapText="1"/>
    </xf>
    <xf numFmtId="0" fontId="14" fillId="34" borderId="16" xfId="0" applyFont="1" applyFill="1" applyBorder="1" applyAlignment="1">
      <alignment horizontal="center"/>
    </xf>
    <xf numFmtId="4" fontId="72" fillId="0" borderId="10" xfId="0" applyNumberFormat="1" applyFont="1" applyBorder="1" applyAlignment="1">
      <alignment/>
    </xf>
    <xf numFmtId="4" fontId="78" fillId="0" borderId="16" xfId="43" applyNumberFormat="1" applyFont="1" applyBorder="1" applyAlignment="1">
      <alignment horizontal="right" vertical="center"/>
    </xf>
    <xf numFmtId="4" fontId="78" fillId="0" borderId="10" xfId="43" applyNumberFormat="1" applyFont="1" applyBorder="1" applyAlignment="1">
      <alignment horizontal="right" vertical="center"/>
    </xf>
    <xf numFmtId="171" fontId="14" fillId="0" borderId="18" xfId="43" applyFont="1" applyBorder="1" applyAlignment="1">
      <alignment/>
    </xf>
    <xf numFmtId="171" fontId="14" fillId="0" borderId="10" xfId="43" applyFont="1" applyBorder="1" applyAlignment="1">
      <alignment/>
    </xf>
    <xf numFmtId="171" fontId="14" fillId="0" borderId="16" xfId="43" applyFont="1" applyBorder="1" applyAlignment="1">
      <alignment/>
    </xf>
    <xf numFmtId="171" fontId="14" fillId="0" borderId="10" xfId="43" applyFont="1" applyBorder="1" applyAlignment="1">
      <alignment wrapText="1"/>
    </xf>
    <xf numFmtId="0" fontId="12" fillId="32" borderId="10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17" fontId="12" fillId="32" borderId="16" xfId="0" applyNumberFormat="1" applyFont="1" applyFill="1" applyBorder="1" applyAlignment="1">
      <alignment horizontal="center"/>
    </xf>
    <xf numFmtId="17" fontId="12" fillId="32" borderId="18" xfId="0" applyNumberFormat="1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17" fontId="12" fillId="32" borderId="1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7" fontId="12" fillId="32" borderId="15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71" fontId="72" fillId="0" borderId="16" xfId="43" applyFont="1" applyBorder="1" applyAlignment="1">
      <alignment horizontal="center"/>
    </xf>
    <xf numFmtId="171" fontId="72" fillId="0" borderId="17" xfId="43" applyFont="1" applyBorder="1" applyAlignment="1">
      <alignment horizontal="center"/>
    </xf>
    <xf numFmtId="171" fontId="72" fillId="0" borderId="18" xfId="43" applyFont="1" applyBorder="1" applyAlignment="1">
      <alignment horizontal="center"/>
    </xf>
    <xf numFmtId="171" fontId="12" fillId="0" borderId="16" xfId="43" applyFont="1" applyBorder="1" applyAlignment="1">
      <alignment horizontal="center"/>
    </xf>
    <xf numFmtId="171" fontId="12" fillId="0" borderId="17" xfId="43" applyFont="1" applyBorder="1" applyAlignment="1">
      <alignment horizontal="center"/>
    </xf>
    <xf numFmtId="171" fontId="12" fillId="0" borderId="18" xfId="43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4" fontId="75" fillId="0" borderId="27" xfId="43" applyNumberFormat="1" applyFont="1" applyBorder="1" applyAlignment="1">
      <alignment horizontal="center" vertical="center" wrapText="1"/>
    </xf>
    <xf numFmtId="4" fontId="75" fillId="0" borderId="26" xfId="43" applyNumberFormat="1" applyFont="1" applyBorder="1" applyAlignment="1">
      <alignment horizontal="center" vertical="center" wrapText="1"/>
    </xf>
    <xf numFmtId="4" fontId="75" fillId="0" borderId="28" xfId="43" applyNumberFormat="1" applyFont="1" applyBorder="1" applyAlignment="1">
      <alignment horizontal="center" vertical="center" wrapText="1"/>
    </xf>
    <xf numFmtId="4" fontId="75" fillId="0" borderId="29" xfId="43" applyNumberFormat="1" applyFont="1" applyBorder="1" applyAlignment="1">
      <alignment horizontal="center" vertical="center" wrapText="1"/>
    </xf>
    <xf numFmtId="4" fontId="75" fillId="0" borderId="30" xfId="43" applyNumberFormat="1" applyFont="1" applyBorder="1" applyAlignment="1">
      <alignment horizontal="center" vertical="center" wrapText="1"/>
    </xf>
    <xf numFmtId="4" fontId="75" fillId="0" borderId="31" xfId="43" applyNumberFormat="1" applyFont="1" applyBorder="1" applyAlignment="1">
      <alignment horizontal="center" vertical="center" wrapText="1"/>
    </xf>
    <xf numFmtId="171" fontId="74" fillId="0" borderId="26" xfId="43" applyFont="1" applyBorder="1" applyAlignment="1">
      <alignment horizontal="center" vertical="center" wrapText="1"/>
    </xf>
    <xf numFmtId="171" fontId="74" fillId="0" borderId="29" xfId="43" applyFont="1" applyBorder="1" applyAlignment="1">
      <alignment horizontal="center" vertical="center" wrapText="1"/>
    </xf>
    <xf numFmtId="171" fontId="74" fillId="0" borderId="31" xfId="43" applyFont="1" applyBorder="1" applyAlignment="1">
      <alignment horizontal="center" vertical="center" wrapText="1"/>
    </xf>
    <xf numFmtId="4" fontId="80" fillId="0" borderId="25" xfId="43" applyNumberFormat="1" applyFont="1" applyBorder="1" applyAlignment="1">
      <alignment horizontal="center" vertical="center"/>
    </xf>
    <xf numFmtId="4" fontId="80" fillId="0" borderId="32" xfId="43" applyNumberFormat="1" applyFont="1" applyBorder="1" applyAlignment="1">
      <alignment horizontal="center" vertical="center"/>
    </xf>
    <xf numFmtId="4" fontId="85" fillId="0" borderId="25" xfId="43" applyNumberFormat="1" applyFont="1" applyBorder="1" applyAlignment="1">
      <alignment horizontal="center" vertical="center"/>
    </xf>
    <xf numFmtId="4" fontId="85" fillId="0" borderId="32" xfId="43" applyNumberFormat="1" applyFont="1" applyBorder="1" applyAlignment="1">
      <alignment horizontal="center" vertical="center"/>
    </xf>
    <xf numFmtId="4" fontId="25" fillId="33" borderId="12" xfId="43" applyNumberFormat="1" applyFont="1" applyFill="1" applyBorder="1" applyAlignment="1">
      <alignment horizontal="center" vertical="center"/>
    </xf>
    <xf numFmtId="4" fontId="25" fillId="33" borderId="33" xfId="43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25" fillId="0" borderId="25" xfId="43" applyNumberFormat="1" applyFont="1" applyBorder="1" applyAlignment="1">
      <alignment horizontal="center" vertical="center"/>
    </xf>
    <xf numFmtId="4" fontId="25" fillId="0" borderId="32" xfId="43" applyNumberFormat="1" applyFont="1" applyBorder="1" applyAlignment="1">
      <alignment horizontal="center" vertical="center"/>
    </xf>
    <xf numFmtId="0" fontId="14" fillId="34" borderId="16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 horizontal="center"/>
    </xf>
    <xf numFmtId="171" fontId="76" fillId="0" borderId="16" xfId="43" applyFont="1" applyBorder="1" applyAlignment="1">
      <alignment horizontal="center"/>
    </xf>
    <xf numFmtId="171" fontId="76" fillId="0" borderId="17" xfId="43" applyFont="1" applyBorder="1" applyAlignment="1">
      <alignment horizontal="center"/>
    </xf>
    <xf numFmtId="171" fontId="76" fillId="0" borderId="18" xfId="43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/>
    </xf>
    <xf numFmtId="181" fontId="14" fillId="0" borderId="0" xfId="43" applyNumberFormat="1" applyFont="1" applyBorder="1" applyAlignment="1">
      <alignment/>
    </xf>
    <xf numFmtId="4" fontId="14" fillId="0" borderId="0" xfId="43" applyNumberFormat="1" applyFont="1" applyBorder="1" applyAlignment="1">
      <alignment/>
    </xf>
    <xf numFmtId="181" fontId="14" fillId="0" borderId="0" xfId="43" applyNumberFormat="1" applyFont="1" applyBorder="1" applyAlignment="1">
      <alignment horizontal="center"/>
    </xf>
    <xf numFmtId="171" fontId="14" fillId="0" borderId="0" xfId="43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81" fontId="14" fillId="0" borderId="13" xfId="43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0"/>
  <sheetViews>
    <sheetView tabSelected="1" view="pageBreakPreview" zoomScaleSheetLayoutView="100" zoomScalePageLayoutView="0" workbookViewId="0" topLeftCell="A408">
      <selection activeCell="C412" sqref="C412"/>
    </sheetView>
  </sheetViews>
  <sheetFormatPr defaultColWidth="9.140625" defaultRowHeight="12.75"/>
  <cols>
    <col min="1" max="1" width="24.28125" style="2" customWidth="1"/>
    <col min="2" max="2" width="11.421875" style="6" customWidth="1"/>
    <col min="3" max="3" width="11.7109375" style="2" customWidth="1"/>
    <col min="4" max="4" width="16.7109375" style="82" customWidth="1"/>
    <col min="5" max="5" width="12.7109375" style="2" customWidth="1"/>
    <col min="6" max="6" width="16.8515625" style="82" customWidth="1"/>
    <col min="7" max="7" width="13.140625" style="6" customWidth="1"/>
    <col min="8" max="8" width="16.7109375" style="2" customWidth="1"/>
    <col min="9" max="9" width="13.140625" style="2" customWidth="1"/>
    <col min="10" max="10" width="16.7109375" style="2" customWidth="1"/>
    <col min="11" max="11" width="9.140625" style="2" customWidth="1"/>
  </cols>
  <sheetData>
    <row r="1" spans="1:10" s="11" customFormat="1" ht="40.5" customHeight="1">
      <c r="A1" s="235" t="s">
        <v>111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s="18" customFormat="1" ht="21.75" customHeight="1">
      <c r="A2" s="229" t="s">
        <v>0</v>
      </c>
      <c r="B2" s="229"/>
      <c r="C2" s="230" t="s">
        <v>112</v>
      </c>
      <c r="D2" s="231"/>
      <c r="E2" s="229" t="s">
        <v>113</v>
      </c>
      <c r="F2" s="229"/>
      <c r="G2" s="229" t="s">
        <v>114</v>
      </c>
      <c r="H2" s="229"/>
      <c r="I2" s="229" t="s">
        <v>115</v>
      </c>
      <c r="J2" s="229"/>
    </row>
    <row r="3" spans="1:10" s="18" customFormat="1" ht="21">
      <c r="A3" s="19" t="s">
        <v>2</v>
      </c>
      <c r="B3" s="20" t="s">
        <v>1</v>
      </c>
      <c r="C3" s="20" t="s">
        <v>44</v>
      </c>
      <c r="D3" s="72" t="s">
        <v>45</v>
      </c>
      <c r="E3" s="20" t="s">
        <v>44</v>
      </c>
      <c r="F3" s="72" t="s">
        <v>45</v>
      </c>
      <c r="G3" s="20" t="s">
        <v>44</v>
      </c>
      <c r="H3" s="20" t="s">
        <v>45</v>
      </c>
      <c r="I3" s="20" t="s">
        <v>44</v>
      </c>
      <c r="J3" s="20" t="s">
        <v>45</v>
      </c>
    </row>
    <row r="4" spans="1:10" s="18" customFormat="1" ht="21">
      <c r="A4" s="21" t="s">
        <v>66</v>
      </c>
      <c r="B4" s="22">
        <v>65002101</v>
      </c>
      <c r="C4" s="23">
        <v>371928</v>
      </c>
      <c r="D4" s="73">
        <v>1638094.24</v>
      </c>
      <c r="E4" s="23">
        <v>362680</v>
      </c>
      <c r="F4" s="50">
        <v>1569310.56</v>
      </c>
      <c r="G4" s="23">
        <v>296464</v>
      </c>
      <c r="H4" s="24">
        <v>1273725.33</v>
      </c>
      <c r="I4" s="23">
        <v>328504</v>
      </c>
      <c r="J4" s="24">
        <v>1443399.29</v>
      </c>
    </row>
    <row r="5" spans="1:10" s="18" customFormat="1" ht="21">
      <c r="A5" s="21" t="s">
        <v>3</v>
      </c>
      <c r="B5" s="22">
        <v>65003323</v>
      </c>
      <c r="C5" s="23">
        <v>264</v>
      </c>
      <c r="D5" s="73">
        <v>1040.82</v>
      </c>
      <c r="E5" s="23">
        <v>230</v>
      </c>
      <c r="F5" s="31">
        <v>893.01</v>
      </c>
      <c r="G5" s="23">
        <v>238</v>
      </c>
      <c r="H5" s="24">
        <v>927.8</v>
      </c>
      <c r="I5" s="23">
        <v>269</v>
      </c>
      <c r="J5" s="24">
        <v>1074.93</v>
      </c>
    </row>
    <row r="6" spans="1:10" s="18" customFormat="1" ht="21">
      <c r="A6" s="21" t="s">
        <v>4</v>
      </c>
      <c r="B6" s="22">
        <v>65003324</v>
      </c>
      <c r="C6" s="23">
        <v>122</v>
      </c>
      <c r="D6" s="73">
        <v>452.67</v>
      </c>
      <c r="E6" s="23">
        <v>127</v>
      </c>
      <c r="F6" s="31">
        <v>469.22</v>
      </c>
      <c r="G6" s="23">
        <v>131</v>
      </c>
      <c r="H6" s="24">
        <v>482.43</v>
      </c>
      <c r="I6" s="23">
        <v>134</v>
      </c>
      <c r="J6" s="24">
        <v>498.52</v>
      </c>
    </row>
    <row r="7" spans="1:10" s="18" customFormat="1" ht="21">
      <c r="A7" s="21" t="s">
        <v>5</v>
      </c>
      <c r="B7" s="22">
        <v>65003325</v>
      </c>
      <c r="C7" s="23">
        <v>236</v>
      </c>
      <c r="D7" s="73">
        <v>919.1</v>
      </c>
      <c r="E7" s="23">
        <v>232</v>
      </c>
      <c r="F7" s="31">
        <v>901.71</v>
      </c>
      <c r="G7" s="23">
        <v>234</v>
      </c>
      <c r="H7" s="24">
        <v>910.4</v>
      </c>
      <c r="I7" s="23">
        <v>242</v>
      </c>
      <c r="J7" s="24">
        <v>956.32</v>
      </c>
    </row>
    <row r="8" spans="1:10" s="18" customFormat="1" ht="21">
      <c r="A8" s="21" t="s">
        <v>6</v>
      </c>
      <c r="B8" s="22">
        <v>65003326</v>
      </c>
      <c r="C8" s="23">
        <v>271</v>
      </c>
      <c r="D8" s="73">
        <v>1071.25</v>
      </c>
      <c r="E8" s="23">
        <v>255</v>
      </c>
      <c r="F8" s="31">
        <v>1001.69</v>
      </c>
      <c r="G8" s="23">
        <v>247</v>
      </c>
      <c r="H8" s="24">
        <v>966.92</v>
      </c>
      <c r="I8" s="23">
        <v>222</v>
      </c>
      <c r="J8" s="24">
        <v>868.45</v>
      </c>
    </row>
    <row r="9" spans="1:10" s="18" customFormat="1" ht="21">
      <c r="A9" s="21" t="s">
        <v>7</v>
      </c>
      <c r="B9" s="22">
        <v>65003327</v>
      </c>
      <c r="C9" s="23">
        <v>412</v>
      </c>
      <c r="D9" s="73">
        <v>1686.77</v>
      </c>
      <c r="E9" s="23">
        <v>391</v>
      </c>
      <c r="F9" s="31">
        <v>1592.91</v>
      </c>
      <c r="G9" s="23">
        <v>392</v>
      </c>
      <c r="H9" s="24">
        <v>1597.26</v>
      </c>
      <c r="I9" s="23">
        <v>420</v>
      </c>
      <c r="J9" s="24">
        <v>1742.58</v>
      </c>
    </row>
    <row r="10" spans="1:10" s="18" customFormat="1" ht="21">
      <c r="A10" s="21" t="s">
        <v>8</v>
      </c>
      <c r="B10" s="22">
        <v>64008795</v>
      </c>
      <c r="C10" s="23">
        <v>18315</v>
      </c>
      <c r="D10" s="73">
        <v>80263.38</v>
      </c>
      <c r="E10" s="23">
        <v>18265</v>
      </c>
      <c r="F10" s="31">
        <v>79347.16</v>
      </c>
      <c r="G10" s="23">
        <v>15612</v>
      </c>
      <c r="H10" s="24">
        <v>65269.53</v>
      </c>
      <c r="I10" s="23">
        <v>15847</v>
      </c>
      <c r="J10" s="24">
        <v>69663.08</v>
      </c>
    </row>
    <row r="11" spans="1:10" s="18" customFormat="1" ht="21">
      <c r="A11" s="21" t="s">
        <v>93</v>
      </c>
      <c r="B11" s="22">
        <v>65013369</v>
      </c>
      <c r="C11" s="25">
        <v>83</v>
      </c>
      <c r="D11" s="73">
        <v>323.76</v>
      </c>
      <c r="E11" s="25">
        <v>75</v>
      </c>
      <c r="F11" s="31">
        <v>297.31</v>
      </c>
      <c r="G11" s="25">
        <v>66</v>
      </c>
      <c r="H11" s="32">
        <v>267.56</v>
      </c>
      <c r="I11" s="25">
        <v>70</v>
      </c>
      <c r="J11" s="24">
        <v>284.01</v>
      </c>
    </row>
    <row r="12" spans="1:10" s="18" customFormat="1" ht="21">
      <c r="A12" s="21" t="s">
        <v>9</v>
      </c>
      <c r="B12" s="22">
        <v>65013985</v>
      </c>
      <c r="C12" s="23">
        <v>22438</v>
      </c>
      <c r="D12" s="94">
        <v>111303.25</v>
      </c>
      <c r="E12" s="23">
        <v>23392</v>
      </c>
      <c r="F12" s="50">
        <v>105805.3</v>
      </c>
      <c r="G12" s="25">
        <v>10371</v>
      </c>
      <c r="H12" s="24">
        <v>58968.18</v>
      </c>
      <c r="I12" s="23">
        <v>16389</v>
      </c>
      <c r="J12" s="24">
        <v>82036.34</v>
      </c>
    </row>
    <row r="13" spans="1:10" s="18" customFormat="1" ht="21">
      <c r="A13" s="21" t="s">
        <v>10</v>
      </c>
      <c r="B13" s="22">
        <v>65014022</v>
      </c>
      <c r="C13" s="23">
        <v>9174</v>
      </c>
      <c r="D13" s="73">
        <v>46644.35</v>
      </c>
      <c r="E13" s="67">
        <v>9163</v>
      </c>
      <c r="F13" s="73">
        <v>45684.72</v>
      </c>
      <c r="G13" s="23">
        <v>6114</v>
      </c>
      <c r="H13" s="24">
        <v>27624.1</v>
      </c>
      <c r="I13" s="67">
        <v>9161</v>
      </c>
      <c r="J13" s="68">
        <v>45529.87</v>
      </c>
    </row>
    <row r="14" spans="1:10" s="18" customFormat="1" ht="21">
      <c r="A14" s="21" t="s">
        <v>11</v>
      </c>
      <c r="B14" s="22">
        <v>65013869</v>
      </c>
      <c r="C14" s="23">
        <v>3314</v>
      </c>
      <c r="D14" s="73">
        <v>14923.04</v>
      </c>
      <c r="E14" s="67">
        <v>2627</v>
      </c>
      <c r="F14" s="73">
        <v>11789.59</v>
      </c>
      <c r="G14" s="23">
        <v>1182</v>
      </c>
      <c r="H14" s="24">
        <v>5198.81</v>
      </c>
      <c r="I14" s="67">
        <v>1637</v>
      </c>
      <c r="J14" s="68">
        <v>7349.42</v>
      </c>
    </row>
    <row r="15" spans="1:10" s="18" customFormat="1" ht="21">
      <c r="A15" s="21" t="s">
        <v>12</v>
      </c>
      <c r="B15" s="22">
        <v>65013870</v>
      </c>
      <c r="C15" s="23">
        <v>1018</v>
      </c>
      <c r="D15" s="73">
        <v>4450.79</v>
      </c>
      <c r="E15" s="67">
        <v>646</v>
      </c>
      <c r="F15" s="73">
        <v>2754.07</v>
      </c>
      <c r="G15" s="23">
        <v>689</v>
      </c>
      <c r="H15" s="24">
        <v>2950.19</v>
      </c>
      <c r="I15" s="67">
        <v>784</v>
      </c>
      <c r="J15" s="68">
        <v>3419.57</v>
      </c>
    </row>
    <row r="16" spans="1:10" s="18" customFormat="1" ht="21">
      <c r="A16" s="21" t="s">
        <v>13</v>
      </c>
      <c r="B16" s="22">
        <v>65013871</v>
      </c>
      <c r="C16" s="23">
        <v>514</v>
      </c>
      <c r="D16" s="73">
        <v>2151.99</v>
      </c>
      <c r="E16" s="67">
        <v>470</v>
      </c>
      <c r="F16" s="73">
        <v>1951.32</v>
      </c>
      <c r="G16" s="23">
        <v>470</v>
      </c>
      <c r="H16" s="24">
        <v>1951.32</v>
      </c>
      <c r="I16" s="67">
        <v>487</v>
      </c>
      <c r="J16" s="68">
        <v>2051.26</v>
      </c>
    </row>
    <row r="17" spans="1:10" s="18" customFormat="1" ht="21">
      <c r="A17" s="21" t="s">
        <v>14</v>
      </c>
      <c r="B17" s="22">
        <v>65014219</v>
      </c>
      <c r="C17" s="23">
        <v>22486</v>
      </c>
      <c r="D17" s="73">
        <v>113452.78</v>
      </c>
      <c r="E17" s="67">
        <v>22518</v>
      </c>
      <c r="F17" s="73">
        <v>113145.93</v>
      </c>
      <c r="G17" s="23">
        <v>18429</v>
      </c>
      <c r="H17" s="24">
        <v>92221.25</v>
      </c>
      <c r="I17" s="67">
        <v>24520</v>
      </c>
      <c r="J17" s="68">
        <v>123448.4</v>
      </c>
    </row>
    <row r="18" spans="1:10" s="18" customFormat="1" ht="21">
      <c r="A18" s="21" t="s">
        <v>15</v>
      </c>
      <c r="B18" s="22">
        <v>64009793</v>
      </c>
      <c r="C18" s="25">
        <v>2566</v>
      </c>
      <c r="D18" s="73">
        <v>11511.36</v>
      </c>
      <c r="E18" s="67">
        <v>1910</v>
      </c>
      <c r="F18" s="73">
        <v>8519.29</v>
      </c>
      <c r="G18" s="23">
        <v>2132</v>
      </c>
      <c r="H18" s="24">
        <v>9531.84</v>
      </c>
      <c r="I18" s="67">
        <v>2102</v>
      </c>
      <c r="J18" s="68">
        <v>9491.72</v>
      </c>
    </row>
    <row r="19" spans="1:10" s="18" customFormat="1" ht="21">
      <c r="A19" s="21" t="s">
        <v>41</v>
      </c>
      <c r="B19" s="22">
        <v>65020515</v>
      </c>
      <c r="C19" s="23">
        <v>3878</v>
      </c>
      <c r="D19" s="73">
        <v>17495.51</v>
      </c>
      <c r="E19" s="67">
        <v>3971</v>
      </c>
      <c r="F19" s="73">
        <v>17919.69</v>
      </c>
      <c r="G19" s="23">
        <v>3527</v>
      </c>
      <c r="H19" s="24">
        <v>15894.57</v>
      </c>
      <c r="I19" s="67">
        <v>3434</v>
      </c>
      <c r="J19" s="68">
        <v>15628.39</v>
      </c>
    </row>
    <row r="20" spans="1:10" s="18" customFormat="1" ht="21">
      <c r="A20" s="61" t="s">
        <v>62</v>
      </c>
      <c r="B20" s="22">
        <v>95298808</v>
      </c>
      <c r="C20" s="25">
        <v>67496</v>
      </c>
      <c r="D20" s="94">
        <v>276795.23</v>
      </c>
      <c r="E20" s="67">
        <v>66503</v>
      </c>
      <c r="F20" s="73">
        <v>272756.5</v>
      </c>
      <c r="G20" s="23">
        <v>55488</v>
      </c>
      <c r="H20" s="24">
        <v>222997.45</v>
      </c>
      <c r="I20" s="67">
        <v>53442</v>
      </c>
      <c r="J20" s="68">
        <v>224675.81</v>
      </c>
    </row>
    <row r="21" spans="1:10" s="18" customFormat="1" ht="21">
      <c r="A21" s="61" t="s">
        <v>77</v>
      </c>
      <c r="B21" s="22">
        <v>95550644</v>
      </c>
      <c r="C21" s="67">
        <v>38603</v>
      </c>
      <c r="D21" s="73">
        <v>453153.86</v>
      </c>
      <c r="E21" s="67">
        <v>146158</v>
      </c>
      <c r="F21" s="73">
        <v>680016.05</v>
      </c>
      <c r="G21" s="23">
        <v>101292</v>
      </c>
      <c r="H21" s="24">
        <v>497265.52</v>
      </c>
      <c r="I21" s="69">
        <v>75447</v>
      </c>
      <c r="J21" s="70">
        <v>420951.25</v>
      </c>
    </row>
    <row r="22" spans="1:10" s="18" customFormat="1" ht="21">
      <c r="A22" s="61" t="s">
        <v>74</v>
      </c>
      <c r="B22" s="22">
        <v>95870092</v>
      </c>
      <c r="C22" s="71">
        <v>8206</v>
      </c>
      <c r="D22" s="74">
        <v>37117.77</v>
      </c>
      <c r="E22" s="71">
        <v>8071</v>
      </c>
      <c r="F22" s="74">
        <v>37002.94</v>
      </c>
      <c r="G22" s="23">
        <v>7001</v>
      </c>
      <c r="H22" s="24">
        <v>31807.65</v>
      </c>
      <c r="I22" s="67">
        <v>6590</v>
      </c>
      <c r="J22" s="68">
        <v>30305.37</v>
      </c>
    </row>
    <row r="23" spans="2:10" s="18" customFormat="1" ht="21.75" thickBot="1">
      <c r="B23" s="26"/>
      <c r="C23" s="27">
        <f aca="true" t="shared" si="0" ref="C23:J23">SUM(C4:C22)</f>
        <v>571324</v>
      </c>
      <c r="D23" s="40">
        <f>SUM(D4:D22)</f>
        <v>2812851.92</v>
      </c>
      <c r="E23" s="27">
        <f t="shared" si="0"/>
        <v>667684</v>
      </c>
      <c r="F23" s="40">
        <f t="shared" si="0"/>
        <v>2951158.97</v>
      </c>
      <c r="G23" s="27">
        <f t="shared" si="0"/>
        <v>520079</v>
      </c>
      <c r="H23" s="28">
        <f>SUM(H4:H22)</f>
        <v>2310558.11</v>
      </c>
      <c r="I23" s="27">
        <f t="shared" si="0"/>
        <v>539701</v>
      </c>
      <c r="J23" s="28">
        <f t="shared" si="0"/>
        <v>2483374.58</v>
      </c>
    </row>
    <row r="24" spans="2:10" s="18" customFormat="1" ht="21.75" thickTop="1">
      <c r="B24" s="26" t="s">
        <v>16</v>
      </c>
      <c r="D24" s="75"/>
      <c r="F24" s="75"/>
      <c r="G24" s="26"/>
      <c r="J24" s="18" t="s">
        <v>16</v>
      </c>
    </row>
    <row r="25" spans="1:7" s="18" customFormat="1" ht="21">
      <c r="A25" s="244" t="s">
        <v>83</v>
      </c>
      <c r="B25" s="244"/>
      <c r="C25" s="244"/>
      <c r="D25" s="244"/>
      <c r="E25" s="244"/>
      <c r="F25" s="244"/>
      <c r="G25" s="244"/>
    </row>
    <row r="26" spans="2:7" s="18" customFormat="1" ht="21">
      <c r="B26" s="26"/>
      <c r="D26" s="75"/>
      <c r="E26" s="18" t="s">
        <v>16</v>
      </c>
      <c r="F26" s="75" t="s">
        <v>16</v>
      </c>
      <c r="G26" s="26"/>
    </row>
    <row r="27" spans="1:10" s="11" customFormat="1" ht="40.5" customHeight="1">
      <c r="A27" s="235" t="s">
        <v>117</v>
      </c>
      <c r="B27" s="235"/>
      <c r="C27" s="235"/>
      <c r="D27" s="235"/>
      <c r="E27" s="235"/>
      <c r="F27" s="235"/>
      <c r="G27" s="235"/>
      <c r="H27" s="235"/>
      <c r="I27" s="235"/>
      <c r="J27" s="235"/>
    </row>
    <row r="28" spans="1:10" s="18" customFormat="1" ht="21.75" customHeight="1">
      <c r="A28" s="229" t="s">
        <v>0</v>
      </c>
      <c r="B28" s="229"/>
      <c r="C28" s="230" t="s">
        <v>116</v>
      </c>
      <c r="D28" s="231"/>
      <c r="E28" s="232" t="s">
        <v>118</v>
      </c>
      <c r="F28" s="233"/>
      <c r="G28" s="232" t="s">
        <v>119</v>
      </c>
      <c r="H28" s="233"/>
      <c r="I28" s="232" t="s">
        <v>120</v>
      </c>
      <c r="J28" s="233"/>
    </row>
    <row r="29" spans="1:10" s="18" customFormat="1" ht="21">
      <c r="A29" s="19" t="s">
        <v>2</v>
      </c>
      <c r="B29" s="20" t="s">
        <v>1</v>
      </c>
      <c r="C29" s="20" t="s">
        <v>44</v>
      </c>
      <c r="D29" s="72" t="s">
        <v>45</v>
      </c>
      <c r="E29" s="20" t="s">
        <v>44</v>
      </c>
      <c r="F29" s="72" t="s">
        <v>45</v>
      </c>
      <c r="G29" s="20" t="s">
        <v>44</v>
      </c>
      <c r="H29" s="20" t="s">
        <v>45</v>
      </c>
      <c r="I29" s="20" t="s">
        <v>44</v>
      </c>
      <c r="J29" s="20" t="s">
        <v>45</v>
      </c>
    </row>
    <row r="30" spans="1:10" s="18" customFormat="1" ht="21">
      <c r="A30" s="21" t="s">
        <v>66</v>
      </c>
      <c r="B30" s="22">
        <v>65002101</v>
      </c>
      <c r="C30" s="23">
        <v>331624</v>
      </c>
      <c r="D30" s="31">
        <v>1459838.88</v>
      </c>
      <c r="E30" s="29">
        <v>371000</v>
      </c>
      <c r="F30" s="31">
        <v>1577772.01</v>
      </c>
      <c r="G30" s="29">
        <v>390587</v>
      </c>
      <c r="H30" s="24">
        <v>1588641.07</v>
      </c>
      <c r="I30" s="23">
        <v>380140</v>
      </c>
      <c r="J30" s="24">
        <v>1515943.81</v>
      </c>
    </row>
    <row r="31" spans="1:10" s="18" customFormat="1" ht="21">
      <c r="A31" s="21" t="s">
        <v>3</v>
      </c>
      <c r="B31" s="22">
        <v>65003323</v>
      </c>
      <c r="C31" s="23">
        <v>271</v>
      </c>
      <c r="D31" s="31">
        <v>1083.72</v>
      </c>
      <c r="E31" s="29">
        <v>436</v>
      </c>
      <c r="F31" s="31">
        <v>1816.29</v>
      </c>
      <c r="G31" s="29">
        <v>374</v>
      </c>
      <c r="H31" s="24">
        <v>1536.22</v>
      </c>
      <c r="I31" s="23">
        <v>331</v>
      </c>
      <c r="J31" s="24">
        <v>1347.31</v>
      </c>
    </row>
    <row r="32" spans="1:10" s="18" customFormat="1" ht="21">
      <c r="A32" s="21" t="s">
        <v>4</v>
      </c>
      <c r="B32" s="22">
        <v>65003324</v>
      </c>
      <c r="C32" s="23">
        <v>116</v>
      </c>
      <c r="D32" s="31">
        <v>438.18</v>
      </c>
      <c r="E32" s="29">
        <v>115</v>
      </c>
      <c r="F32" s="31">
        <v>434.84</v>
      </c>
      <c r="G32" s="29">
        <v>106</v>
      </c>
      <c r="H32" s="24">
        <v>404.66</v>
      </c>
      <c r="I32" s="23">
        <v>136</v>
      </c>
      <c r="J32" s="24">
        <v>505.21</v>
      </c>
    </row>
    <row r="33" spans="1:10" s="18" customFormat="1" ht="21">
      <c r="A33" s="21" t="s">
        <v>5</v>
      </c>
      <c r="B33" s="22">
        <v>65003325</v>
      </c>
      <c r="C33" s="23">
        <v>217</v>
      </c>
      <c r="D33" s="31">
        <v>846.49</v>
      </c>
      <c r="E33" s="29">
        <v>232</v>
      </c>
      <c r="F33" s="31">
        <v>912.39</v>
      </c>
      <c r="G33" s="29">
        <v>222</v>
      </c>
      <c r="H33" s="24">
        <v>868.45</v>
      </c>
      <c r="I33" s="23">
        <v>227</v>
      </c>
      <c r="J33" s="24">
        <v>890.42</v>
      </c>
    </row>
    <row r="34" spans="1:10" s="18" customFormat="1" ht="21">
      <c r="A34" s="21" t="s">
        <v>6</v>
      </c>
      <c r="B34" s="22">
        <v>65003326</v>
      </c>
      <c r="C34" s="23">
        <v>171</v>
      </c>
      <c r="D34" s="31">
        <v>644.4</v>
      </c>
      <c r="E34" s="29">
        <v>190</v>
      </c>
      <c r="F34" s="31">
        <v>727.87</v>
      </c>
      <c r="G34" s="29">
        <v>169</v>
      </c>
      <c r="H34" s="24">
        <v>635.61</v>
      </c>
      <c r="I34" s="23">
        <v>201</v>
      </c>
      <c r="J34" s="24">
        <v>776.19</v>
      </c>
    </row>
    <row r="35" spans="1:10" s="18" customFormat="1" ht="21">
      <c r="A35" s="21" t="s">
        <v>7</v>
      </c>
      <c r="B35" s="22">
        <v>65003327</v>
      </c>
      <c r="C35" s="23">
        <v>403</v>
      </c>
      <c r="D35" s="31">
        <v>1664.27</v>
      </c>
      <c r="E35" s="29">
        <v>419</v>
      </c>
      <c r="F35" s="31">
        <v>1737.98</v>
      </c>
      <c r="G35" s="29">
        <v>386</v>
      </c>
      <c r="H35" s="24">
        <v>1588.93</v>
      </c>
      <c r="I35" s="23">
        <v>381</v>
      </c>
      <c r="J35" s="24">
        <v>1566.97</v>
      </c>
    </row>
    <row r="36" spans="1:10" s="18" customFormat="1" ht="21">
      <c r="A36" s="21" t="s">
        <v>8</v>
      </c>
      <c r="B36" s="22">
        <v>64008795</v>
      </c>
      <c r="C36" s="23">
        <v>17013</v>
      </c>
      <c r="D36" s="31">
        <v>75172.23</v>
      </c>
      <c r="E36" s="29">
        <v>18682</v>
      </c>
      <c r="F36" s="31">
        <v>80971.38</v>
      </c>
      <c r="G36" s="29">
        <v>17408</v>
      </c>
      <c r="H36" s="24">
        <v>78189.44</v>
      </c>
      <c r="I36" s="23">
        <v>19828</v>
      </c>
      <c r="J36" s="24">
        <v>85502.92</v>
      </c>
    </row>
    <row r="37" spans="1:10" s="18" customFormat="1" ht="21">
      <c r="A37" s="21" t="s">
        <v>93</v>
      </c>
      <c r="B37" s="22">
        <v>65013369</v>
      </c>
      <c r="C37" s="25">
        <v>67</v>
      </c>
      <c r="D37" s="31">
        <v>273.95</v>
      </c>
      <c r="E37" s="29">
        <v>84</v>
      </c>
      <c r="F37" s="31">
        <v>330.94</v>
      </c>
      <c r="G37" s="29">
        <v>172</v>
      </c>
      <c r="H37" s="24">
        <v>648.79</v>
      </c>
      <c r="I37" s="23">
        <v>217</v>
      </c>
      <c r="J37" s="24">
        <v>846.49</v>
      </c>
    </row>
    <row r="38" spans="1:10" s="18" customFormat="1" ht="21">
      <c r="A38" s="21" t="s">
        <v>9</v>
      </c>
      <c r="B38" s="22">
        <v>65013985</v>
      </c>
      <c r="C38" s="23">
        <v>17436</v>
      </c>
      <c r="D38" s="31">
        <v>94448.38</v>
      </c>
      <c r="E38" s="29">
        <v>22444</v>
      </c>
      <c r="F38" s="31">
        <v>107204.64</v>
      </c>
      <c r="G38" s="29">
        <v>30462</v>
      </c>
      <c r="H38" s="24">
        <v>143305.98</v>
      </c>
      <c r="I38" s="23">
        <v>32453</v>
      </c>
      <c r="J38" s="24">
        <v>149467.06</v>
      </c>
    </row>
    <row r="39" spans="1:10" s="18" customFormat="1" ht="21">
      <c r="A39" s="21" t="s">
        <v>10</v>
      </c>
      <c r="B39" s="22">
        <v>65014022</v>
      </c>
      <c r="C39" s="23">
        <v>10179</v>
      </c>
      <c r="D39" s="31">
        <v>49898.53</v>
      </c>
      <c r="E39" s="29">
        <v>11178</v>
      </c>
      <c r="F39" s="24">
        <v>53682.24</v>
      </c>
      <c r="G39" s="29">
        <v>8158</v>
      </c>
      <c r="H39" s="24">
        <v>40892.75</v>
      </c>
      <c r="I39" s="23">
        <v>7118</v>
      </c>
      <c r="J39" s="24">
        <v>33965.88</v>
      </c>
    </row>
    <row r="40" spans="1:10" s="18" customFormat="1" ht="21">
      <c r="A40" s="21" t="s">
        <v>11</v>
      </c>
      <c r="B40" s="22">
        <v>65013869</v>
      </c>
      <c r="C40" s="23">
        <v>2594</v>
      </c>
      <c r="D40" s="31">
        <v>11758.42</v>
      </c>
      <c r="E40" s="29">
        <v>2188</v>
      </c>
      <c r="F40" s="31">
        <v>9887.93</v>
      </c>
      <c r="G40" s="29">
        <v>3532</v>
      </c>
      <c r="H40" s="24">
        <v>16079.87</v>
      </c>
      <c r="I40" s="23">
        <v>2142</v>
      </c>
      <c r="J40" s="24">
        <v>9676.01</v>
      </c>
    </row>
    <row r="41" spans="1:10" s="18" customFormat="1" ht="21">
      <c r="A41" s="21" t="s">
        <v>12</v>
      </c>
      <c r="B41" s="22">
        <v>65013870</v>
      </c>
      <c r="C41" s="23">
        <v>755</v>
      </c>
      <c r="D41" s="31">
        <v>3285.96</v>
      </c>
      <c r="E41" s="29">
        <v>955</v>
      </c>
      <c r="F41" s="31">
        <v>4207.38</v>
      </c>
      <c r="G41" s="29">
        <v>922</v>
      </c>
      <c r="H41" s="24">
        <v>4055.35</v>
      </c>
      <c r="I41" s="23">
        <v>1023</v>
      </c>
      <c r="J41" s="24">
        <v>4520.66</v>
      </c>
    </row>
    <row r="42" spans="1:10" s="18" customFormat="1" ht="21">
      <c r="A42" s="21" t="s">
        <v>13</v>
      </c>
      <c r="B42" s="22">
        <v>65013871</v>
      </c>
      <c r="C42" s="23">
        <v>434</v>
      </c>
      <c r="D42" s="31">
        <v>1807.09</v>
      </c>
      <c r="E42" s="29">
        <v>448</v>
      </c>
      <c r="F42" s="24">
        <v>1871.58</v>
      </c>
      <c r="G42" s="29">
        <v>430</v>
      </c>
      <c r="H42" s="24">
        <v>1788.65</v>
      </c>
      <c r="I42" s="23">
        <v>422</v>
      </c>
      <c r="J42" s="24">
        <v>1751.8</v>
      </c>
    </row>
    <row r="43" spans="1:10" s="18" customFormat="1" ht="21">
      <c r="A43" s="21" t="s">
        <v>14</v>
      </c>
      <c r="B43" s="22">
        <v>65014219</v>
      </c>
      <c r="C43" s="23">
        <v>23504</v>
      </c>
      <c r="D43" s="31">
        <v>114970.93</v>
      </c>
      <c r="E43" s="29">
        <v>24569</v>
      </c>
      <c r="F43" s="31">
        <v>119197.36</v>
      </c>
      <c r="G43" s="29">
        <v>19476</v>
      </c>
      <c r="H43" s="24">
        <v>97402.08</v>
      </c>
      <c r="I43" s="23">
        <v>16362</v>
      </c>
      <c r="J43" s="24">
        <v>80756.23</v>
      </c>
    </row>
    <row r="44" spans="1:10" s="18" customFormat="1" ht="21">
      <c r="A44" s="21" t="s">
        <v>15</v>
      </c>
      <c r="B44" s="22">
        <v>64009793</v>
      </c>
      <c r="C44" s="25">
        <v>1909</v>
      </c>
      <c r="D44" s="31">
        <v>8602.56</v>
      </c>
      <c r="E44" s="25">
        <v>2133</v>
      </c>
      <c r="F44" s="31">
        <v>9634.55</v>
      </c>
      <c r="G44" s="25">
        <v>1990</v>
      </c>
      <c r="H44" s="24">
        <v>8975.73</v>
      </c>
      <c r="I44" s="23">
        <v>2140</v>
      </c>
      <c r="J44" s="24">
        <v>9666.8</v>
      </c>
    </row>
    <row r="45" spans="1:10" s="18" customFormat="1" ht="21">
      <c r="A45" s="21" t="s">
        <v>41</v>
      </c>
      <c r="B45" s="22">
        <v>65020515</v>
      </c>
      <c r="C45" s="23">
        <v>4249</v>
      </c>
      <c r="D45" s="31">
        <v>19383.17</v>
      </c>
      <c r="E45" s="29">
        <v>4575</v>
      </c>
      <c r="F45" s="31">
        <v>20885.08</v>
      </c>
      <c r="G45" s="29">
        <v>3643</v>
      </c>
      <c r="H45" s="24">
        <v>16591.26</v>
      </c>
      <c r="I45" s="23">
        <v>4164</v>
      </c>
      <c r="J45" s="24">
        <v>18991.57</v>
      </c>
    </row>
    <row r="46" spans="1:10" s="18" customFormat="1" ht="21">
      <c r="A46" s="61" t="s">
        <v>62</v>
      </c>
      <c r="B46" s="22">
        <v>95298808</v>
      </c>
      <c r="C46" s="23">
        <v>57467</v>
      </c>
      <c r="D46" s="31">
        <v>238863.03</v>
      </c>
      <c r="E46" s="23">
        <v>67504</v>
      </c>
      <c r="F46" s="31">
        <v>276906.42</v>
      </c>
      <c r="G46" s="23">
        <v>68612</v>
      </c>
      <c r="H46" s="24">
        <v>293032.58</v>
      </c>
      <c r="I46" s="25">
        <v>70630</v>
      </c>
      <c r="J46" s="32">
        <v>292841.1</v>
      </c>
    </row>
    <row r="47" spans="1:10" s="18" customFormat="1" ht="21">
      <c r="A47" s="61" t="s">
        <v>77</v>
      </c>
      <c r="B47" s="22">
        <v>95550644</v>
      </c>
      <c r="C47" s="67">
        <v>76749</v>
      </c>
      <c r="D47" s="31">
        <v>300572.94</v>
      </c>
      <c r="E47" s="67">
        <v>118899</v>
      </c>
      <c r="F47" s="24">
        <v>609509.32</v>
      </c>
      <c r="G47" s="23">
        <v>113972</v>
      </c>
      <c r="H47" s="24">
        <v>602190.01</v>
      </c>
      <c r="I47" s="23">
        <v>95905</v>
      </c>
      <c r="J47" s="24">
        <v>386023.84</v>
      </c>
    </row>
    <row r="48" spans="1:10" s="18" customFormat="1" ht="21">
      <c r="A48" s="61" t="s">
        <v>74</v>
      </c>
      <c r="B48" s="22">
        <v>95870092</v>
      </c>
      <c r="C48" s="67">
        <v>6139</v>
      </c>
      <c r="D48" s="31">
        <v>28311.54</v>
      </c>
      <c r="E48" s="67">
        <v>6949</v>
      </c>
      <c r="F48" s="31">
        <v>31200.93</v>
      </c>
      <c r="G48" s="23">
        <v>6901</v>
      </c>
      <c r="H48" s="24">
        <v>32197.99</v>
      </c>
      <c r="I48" s="23">
        <v>6766</v>
      </c>
      <c r="J48" s="24">
        <v>30212.83</v>
      </c>
    </row>
    <row r="49" spans="2:10" s="18" customFormat="1" ht="21.75" thickBot="1">
      <c r="B49" s="26"/>
      <c r="C49" s="33">
        <f>SUM(C30:C48)</f>
        <v>551297</v>
      </c>
      <c r="D49" s="76">
        <f>SUM(D30:D48)</f>
        <v>2411864.6699999995</v>
      </c>
      <c r="E49" s="33">
        <f>SUM(E30:E46)</f>
        <v>527152</v>
      </c>
      <c r="F49" s="76">
        <f>SUM(F30:F48)</f>
        <v>2908891.1300000004</v>
      </c>
      <c r="G49" s="33">
        <f>SUM(G30:G47)</f>
        <v>660621</v>
      </c>
      <c r="H49" s="34">
        <f>SUM(H30:H48)</f>
        <v>2929025.42</v>
      </c>
      <c r="I49" s="33">
        <f>SUM(I30:I48)</f>
        <v>640586</v>
      </c>
      <c r="J49" s="34">
        <f>SUM(J30:J48)</f>
        <v>2625253.0999999996</v>
      </c>
    </row>
    <row r="50" spans="2:7" s="18" customFormat="1" ht="21.75" thickTop="1">
      <c r="B50" s="26"/>
      <c r="D50" s="75"/>
      <c r="F50" s="75"/>
      <c r="G50" s="26"/>
    </row>
    <row r="51" spans="1:7" s="9" customFormat="1" ht="18.75">
      <c r="A51" s="9" t="s">
        <v>75</v>
      </c>
      <c r="B51" s="10"/>
      <c r="D51" s="77"/>
      <c r="F51" s="77"/>
      <c r="G51" s="10"/>
    </row>
    <row r="52" spans="2:7" s="9" customFormat="1" ht="18.75">
      <c r="B52" s="10"/>
      <c r="D52" s="77"/>
      <c r="F52" s="77"/>
      <c r="G52" s="10"/>
    </row>
    <row r="53" spans="2:9" s="9" customFormat="1" ht="18.75">
      <c r="B53" s="10"/>
      <c r="D53" s="77"/>
      <c r="F53" s="77" t="s">
        <v>16</v>
      </c>
      <c r="G53" s="10" t="s">
        <v>16</v>
      </c>
      <c r="I53" s="13"/>
    </row>
    <row r="54" spans="1:10" s="11" customFormat="1" ht="40.5" customHeight="1">
      <c r="A54" s="235" t="s">
        <v>117</v>
      </c>
      <c r="B54" s="235"/>
      <c r="C54" s="235"/>
      <c r="D54" s="235"/>
      <c r="E54" s="235"/>
      <c r="F54" s="235"/>
      <c r="G54" s="235"/>
      <c r="H54" s="235"/>
      <c r="I54" s="235"/>
      <c r="J54" s="235"/>
    </row>
    <row r="55" spans="1:10" s="18" customFormat="1" ht="21.75" customHeight="1">
      <c r="A55" s="229" t="s">
        <v>0</v>
      </c>
      <c r="B55" s="229"/>
      <c r="C55" s="236" t="s">
        <v>121</v>
      </c>
      <c r="D55" s="229"/>
      <c r="E55" s="229" t="s">
        <v>122</v>
      </c>
      <c r="F55" s="229"/>
      <c r="G55" s="229" t="s">
        <v>123</v>
      </c>
      <c r="H55" s="229"/>
      <c r="I55" s="229" t="s">
        <v>124</v>
      </c>
      <c r="J55" s="229"/>
    </row>
    <row r="56" spans="1:10" s="18" customFormat="1" ht="21">
      <c r="A56" s="19" t="s">
        <v>2</v>
      </c>
      <c r="B56" s="20" t="s">
        <v>1</v>
      </c>
      <c r="C56" s="20" t="s">
        <v>44</v>
      </c>
      <c r="D56" s="72" t="s">
        <v>45</v>
      </c>
      <c r="E56" s="20" t="s">
        <v>44</v>
      </c>
      <c r="F56" s="72" t="s">
        <v>45</v>
      </c>
      <c r="G56" s="20" t="s">
        <v>44</v>
      </c>
      <c r="H56" s="20" t="s">
        <v>45</v>
      </c>
      <c r="I56" s="20" t="s">
        <v>44</v>
      </c>
      <c r="J56" s="20" t="s">
        <v>45</v>
      </c>
    </row>
    <row r="57" spans="1:10" s="18" customFormat="1" ht="21">
      <c r="A57" s="21" t="s">
        <v>66</v>
      </c>
      <c r="B57" s="22">
        <v>65002101</v>
      </c>
      <c r="C57" s="23">
        <v>322561</v>
      </c>
      <c r="D57" s="31">
        <v>1270549.35</v>
      </c>
      <c r="E57" s="23">
        <v>357669</v>
      </c>
      <c r="F57" s="31">
        <v>1421638.57</v>
      </c>
      <c r="G57" s="25">
        <v>404092</v>
      </c>
      <c r="H57" s="221">
        <v>1606670.23</v>
      </c>
      <c r="I57" s="23">
        <v>384927</v>
      </c>
      <c r="J57" s="24">
        <v>1544032.43</v>
      </c>
    </row>
    <row r="58" spans="1:10" s="18" customFormat="1" ht="21">
      <c r="A58" s="21" t="s">
        <v>3</v>
      </c>
      <c r="B58" s="22">
        <v>65003323</v>
      </c>
      <c r="C58" s="23">
        <v>291</v>
      </c>
      <c r="D58" s="31">
        <v>1171.58</v>
      </c>
      <c r="E58" s="23">
        <v>301</v>
      </c>
      <c r="F58" s="31">
        <v>1215.51</v>
      </c>
      <c r="G58" s="25">
        <v>273</v>
      </c>
      <c r="H58" s="70">
        <v>1092.5</v>
      </c>
      <c r="I58" s="23">
        <v>299</v>
      </c>
      <c r="J58" s="24">
        <v>1206.74</v>
      </c>
    </row>
    <row r="59" spans="1:10" s="18" customFormat="1" ht="21">
      <c r="A59" s="21" t="s">
        <v>4</v>
      </c>
      <c r="B59" s="22">
        <v>65003324</v>
      </c>
      <c r="C59" s="23">
        <v>135</v>
      </c>
      <c r="D59" s="31">
        <v>501.86</v>
      </c>
      <c r="E59" s="23">
        <v>140</v>
      </c>
      <c r="F59" s="31">
        <v>518.63</v>
      </c>
      <c r="G59" s="25">
        <v>137</v>
      </c>
      <c r="H59" s="70">
        <v>508.57</v>
      </c>
      <c r="I59" s="23">
        <v>140</v>
      </c>
      <c r="J59" s="24">
        <v>518.63</v>
      </c>
    </row>
    <row r="60" spans="1:10" s="18" customFormat="1" ht="21">
      <c r="A60" s="21" t="s">
        <v>5</v>
      </c>
      <c r="B60" s="22">
        <v>65003325</v>
      </c>
      <c r="C60" s="23">
        <v>221</v>
      </c>
      <c r="D60" s="31">
        <v>864.06</v>
      </c>
      <c r="E60" s="23">
        <v>228</v>
      </c>
      <c r="F60" s="31">
        <v>894.81</v>
      </c>
      <c r="G60" s="25">
        <v>234</v>
      </c>
      <c r="H60" s="68">
        <v>921.17</v>
      </c>
      <c r="I60" s="23">
        <v>225</v>
      </c>
      <c r="J60" s="24">
        <v>881.64</v>
      </c>
    </row>
    <row r="61" spans="1:10" s="18" customFormat="1" ht="21">
      <c r="A61" s="21" t="s">
        <v>6</v>
      </c>
      <c r="B61" s="22">
        <v>65003326</v>
      </c>
      <c r="C61" s="23">
        <v>246</v>
      </c>
      <c r="D61" s="31">
        <v>973.88</v>
      </c>
      <c r="E61" s="23">
        <v>237</v>
      </c>
      <c r="F61" s="31">
        <v>934.36</v>
      </c>
      <c r="G61" s="25">
        <v>258</v>
      </c>
      <c r="H61" s="68">
        <v>1026.6</v>
      </c>
      <c r="I61" s="23">
        <v>241</v>
      </c>
      <c r="J61" s="24">
        <v>951.91</v>
      </c>
    </row>
    <row r="62" spans="1:10" s="18" customFormat="1" ht="21">
      <c r="A62" s="21" t="s">
        <v>7</v>
      </c>
      <c r="B62" s="22">
        <v>65003327</v>
      </c>
      <c r="C62" s="23">
        <v>380</v>
      </c>
      <c r="D62" s="31">
        <v>1562.57</v>
      </c>
      <c r="E62" s="23">
        <v>406</v>
      </c>
      <c r="F62" s="31">
        <v>1678.08</v>
      </c>
      <c r="G62" s="25">
        <v>364</v>
      </c>
      <c r="H62" s="68">
        <v>1492.3</v>
      </c>
      <c r="I62" s="23">
        <v>311</v>
      </c>
      <c r="J62" s="24">
        <v>1259.44</v>
      </c>
    </row>
    <row r="63" spans="1:10" s="18" customFormat="1" ht="21">
      <c r="A63" s="21" t="s">
        <v>8</v>
      </c>
      <c r="B63" s="22">
        <v>64008795</v>
      </c>
      <c r="C63" s="23">
        <v>14795</v>
      </c>
      <c r="D63" s="31">
        <v>62713.77</v>
      </c>
      <c r="E63" s="23">
        <v>16277</v>
      </c>
      <c r="F63" s="31">
        <v>70328.43</v>
      </c>
      <c r="G63" s="25">
        <v>20335</v>
      </c>
      <c r="H63" s="68">
        <v>85909.97</v>
      </c>
      <c r="I63" s="23">
        <v>17940</v>
      </c>
      <c r="J63" s="24">
        <v>78067.68</v>
      </c>
    </row>
    <row r="64" spans="1:10" s="18" customFormat="1" ht="21">
      <c r="A64" s="21" t="s">
        <v>93</v>
      </c>
      <c r="B64" s="22">
        <v>65013369</v>
      </c>
      <c r="C64" s="23">
        <v>184</v>
      </c>
      <c r="D64" s="31">
        <v>701.51</v>
      </c>
      <c r="E64" s="23">
        <v>156</v>
      </c>
      <c r="F64" s="31">
        <v>578.5</v>
      </c>
      <c r="G64" s="25">
        <v>12</v>
      </c>
      <c r="H64" s="68">
        <v>89.61</v>
      </c>
      <c r="I64" s="23">
        <v>23</v>
      </c>
      <c r="J64" s="24">
        <v>126.47</v>
      </c>
    </row>
    <row r="65" spans="1:10" s="18" customFormat="1" ht="21">
      <c r="A65" s="21" t="s">
        <v>9</v>
      </c>
      <c r="B65" s="22">
        <v>65013985</v>
      </c>
      <c r="C65" s="25">
        <v>18438</v>
      </c>
      <c r="D65" s="31">
        <v>88874.93</v>
      </c>
      <c r="E65" s="21">
        <v>29452</v>
      </c>
      <c r="F65" s="24">
        <v>140343.66</v>
      </c>
      <c r="G65" s="25">
        <v>34430</v>
      </c>
      <c r="H65" s="68">
        <v>151519.33</v>
      </c>
      <c r="I65" s="23">
        <v>30438</v>
      </c>
      <c r="J65" s="24">
        <v>138628.23</v>
      </c>
    </row>
    <row r="66" spans="1:10" s="18" customFormat="1" ht="21">
      <c r="A66" s="21" t="s">
        <v>10</v>
      </c>
      <c r="B66" s="22">
        <v>65014022</v>
      </c>
      <c r="C66" s="23">
        <v>8115</v>
      </c>
      <c r="D66" s="31">
        <v>34538.74</v>
      </c>
      <c r="E66" s="23">
        <v>10127</v>
      </c>
      <c r="F66" s="31">
        <v>44435.62</v>
      </c>
      <c r="G66" s="25">
        <v>9181</v>
      </c>
      <c r="H66" s="68">
        <v>47094.46</v>
      </c>
      <c r="I66" s="67">
        <v>11171</v>
      </c>
      <c r="J66" s="24">
        <v>53824.48</v>
      </c>
    </row>
    <row r="67" spans="1:10" s="18" customFormat="1" ht="21">
      <c r="A67" s="21" t="s">
        <v>11</v>
      </c>
      <c r="B67" s="22">
        <v>65013869</v>
      </c>
      <c r="C67" s="23">
        <v>2095</v>
      </c>
      <c r="D67" s="31">
        <v>9459.47</v>
      </c>
      <c r="E67" s="23">
        <v>2646</v>
      </c>
      <c r="F67" s="31">
        <v>11997.98</v>
      </c>
      <c r="G67" s="25">
        <v>2738</v>
      </c>
      <c r="H67" s="68">
        <v>12421.83</v>
      </c>
      <c r="I67" s="23">
        <v>2101</v>
      </c>
      <c r="J67" s="24">
        <v>9487.11</v>
      </c>
    </row>
    <row r="68" spans="1:10" s="18" customFormat="1" ht="21">
      <c r="A68" s="21" t="s">
        <v>12</v>
      </c>
      <c r="B68" s="22">
        <v>65013870</v>
      </c>
      <c r="C68" s="23">
        <v>824</v>
      </c>
      <c r="D68" s="31">
        <v>3603.86</v>
      </c>
      <c r="E68" s="23">
        <v>763</v>
      </c>
      <c r="F68" s="31">
        <v>3322.82</v>
      </c>
      <c r="G68" s="25">
        <v>842</v>
      </c>
      <c r="H68" s="68">
        <v>3686.78</v>
      </c>
      <c r="I68" s="23">
        <v>844</v>
      </c>
      <c r="J68" s="24">
        <v>3695.99</v>
      </c>
    </row>
    <row r="69" spans="1:10" s="18" customFormat="1" ht="21">
      <c r="A69" s="21" t="s">
        <v>13</v>
      </c>
      <c r="B69" s="22">
        <v>65013871</v>
      </c>
      <c r="C69" s="23">
        <v>401</v>
      </c>
      <c r="D69" s="31">
        <v>1655.04</v>
      </c>
      <c r="E69" s="23">
        <v>414</v>
      </c>
      <c r="F69" s="31">
        <v>1714.94</v>
      </c>
      <c r="G69" s="25">
        <v>455</v>
      </c>
      <c r="H69" s="68">
        <v>1903.83</v>
      </c>
      <c r="I69" s="23">
        <v>555</v>
      </c>
      <c r="J69" s="24">
        <v>2364.54</v>
      </c>
    </row>
    <row r="70" spans="1:10" s="18" customFormat="1" ht="21">
      <c r="A70" s="21" t="s">
        <v>14</v>
      </c>
      <c r="B70" s="22">
        <v>65014219</v>
      </c>
      <c r="C70" s="23">
        <v>17364</v>
      </c>
      <c r="D70" s="31">
        <v>79201.87</v>
      </c>
      <c r="E70" s="23">
        <v>18247</v>
      </c>
      <c r="F70" s="31">
        <v>77277.34</v>
      </c>
      <c r="G70" s="25">
        <v>19424</v>
      </c>
      <c r="H70" s="68">
        <v>104197.35</v>
      </c>
      <c r="I70" s="23">
        <v>17394</v>
      </c>
      <c r="J70" s="24">
        <v>90656.05</v>
      </c>
    </row>
    <row r="71" spans="1:10" s="18" customFormat="1" ht="21">
      <c r="A71" s="21" t="s">
        <v>15</v>
      </c>
      <c r="B71" s="22">
        <v>64009793</v>
      </c>
      <c r="C71" s="23">
        <v>2521</v>
      </c>
      <c r="D71" s="31">
        <v>11422.1</v>
      </c>
      <c r="E71" s="25">
        <v>2317</v>
      </c>
      <c r="F71" s="31">
        <v>10482.26</v>
      </c>
      <c r="G71" s="25">
        <v>2050</v>
      </c>
      <c r="H71" s="68">
        <v>9252.16</v>
      </c>
      <c r="I71" s="23">
        <v>2900</v>
      </c>
      <c r="J71" s="24">
        <v>13168.19</v>
      </c>
    </row>
    <row r="72" spans="1:10" s="18" customFormat="1" ht="21">
      <c r="A72" s="21" t="s">
        <v>41</v>
      </c>
      <c r="B72" s="22">
        <v>65020515</v>
      </c>
      <c r="C72" s="23">
        <v>3796</v>
      </c>
      <c r="D72" s="31">
        <v>17296.14</v>
      </c>
      <c r="E72" s="23">
        <v>3822</v>
      </c>
      <c r="F72" s="31">
        <v>17415.94</v>
      </c>
      <c r="G72" s="25">
        <v>4346</v>
      </c>
      <c r="H72" s="68">
        <v>19830.05</v>
      </c>
      <c r="I72" s="23">
        <v>4230</v>
      </c>
      <c r="J72" s="24">
        <v>19295.63</v>
      </c>
    </row>
    <row r="73" spans="1:10" s="18" customFormat="1" ht="21">
      <c r="A73" s="61" t="s">
        <v>62</v>
      </c>
      <c r="B73" s="22">
        <v>95298808</v>
      </c>
      <c r="C73" s="25">
        <v>51416</v>
      </c>
      <c r="D73" s="50">
        <v>208983.32</v>
      </c>
      <c r="E73" s="25">
        <v>54464</v>
      </c>
      <c r="F73" s="31">
        <v>224667.19</v>
      </c>
      <c r="G73" s="25">
        <v>67532</v>
      </c>
      <c r="H73" s="68">
        <v>278328.77</v>
      </c>
      <c r="I73" s="67">
        <v>62523</v>
      </c>
      <c r="J73" s="36">
        <v>260073.37</v>
      </c>
    </row>
    <row r="74" spans="1:10" s="18" customFormat="1" ht="21">
      <c r="A74" s="61" t="s">
        <v>77</v>
      </c>
      <c r="B74" s="22">
        <v>95550644</v>
      </c>
      <c r="C74" s="25">
        <v>62759</v>
      </c>
      <c r="D74" s="50">
        <v>262853.03</v>
      </c>
      <c r="E74" s="25">
        <v>54604</v>
      </c>
      <c r="F74" s="50">
        <v>230246.38</v>
      </c>
      <c r="G74" s="25">
        <v>127861</v>
      </c>
      <c r="H74" s="68">
        <v>607660.95</v>
      </c>
      <c r="I74" s="23">
        <v>118678</v>
      </c>
      <c r="J74" s="24">
        <v>568627.48</v>
      </c>
    </row>
    <row r="75" spans="1:10" s="18" customFormat="1" ht="21">
      <c r="A75" s="61" t="s">
        <v>74</v>
      </c>
      <c r="B75" s="22">
        <v>95870092</v>
      </c>
      <c r="C75" s="67">
        <v>6059</v>
      </c>
      <c r="D75" s="73">
        <v>26824.94</v>
      </c>
      <c r="E75" s="67">
        <v>6273</v>
      </c>
      <c r="F75" s="73">
        <v>28893.25</v>
      </c>
      <c r="G75" s="67">
        <v>6213</v>
      </c>
      <c r="H75" s="68">
        <v>28641.66</v>
      </c>
      <c r="I75" s="67">
        <v>6015</v>
      </c>
      <c r="J75" s="68">
        <v>28047.78</v>
      </c>
    </row>
    <row r="76" spans="2:10" s="18" customFormat="1" ht="21.75" thickBot="1">
      <c r="B76" s="26"/>
      <c r="C76" s="27">
        <f aca="true" t="shared" si="1" ref="C76:J76">SUM(C57:C75)</f>
        <v>512601</v>
      </c>
      <c r="D76" s="40">
        <f t="shared" si="1"/>
        <v>2083752.0200000003</v>
      </c>
      <c r="E76" s="27">
        <f t="shared" si="1"/>
        <v>558543</v>
      </c>
      <c r="F76" s="40">
        <f t="shared" si="1"/>
        <v>2288584.27</v>
      </c>
      <c r="G76" s="27">
        <f t="shared" si="1"/>
        <v>700777</v>
      </c>
      <c r="H76" s="65">
        <f>SUM(H57:H75)</f>
        <v>2962248.120000001</v>
      </c>
      <c r="I76" s="27">
        <f t="shared" si="1"/>
        <v>660955</v>
      </c>
      <c r="J76" s="65">
        <f t="shared" si="1"/>
        <v>2814913.789999999</v>
      </c>
    </row>
    <row r="77" spans="2:10" s="7" customFormat="1" ht="20.25" thickTop="1">
      <c r="B77" s="8"/>
      <c r="C77" s="14"/>
      <c r="D77" s="78"/>
      <c r="E77" s="14"/>
      <c r="F77" s="78"/>
      <c r="G77" s="15"/>
      <c r="H77" s="14"/>
      <c r="I77" s="14"/>
      <c r="J77" s="12"/>
    </row>
    <row r="78" spans="2:10" s="7" customFormat="1" ht="19.5">
      <c r="B78" s="8"/>
      <c r="C78" s="7" t="s">
        <v>73</v>
      </c>
      <c r="D78" s="79"/>
      <c r="F78" s="79"/>
      <c r="I78" s="7" t="s">
        <v>81</v>
      </c>
      <c r="J78" s="83">
        <f>F74+D74+J47+H47+F47+D47+J21+H21+F21+D21</f>
        <v>4442782.2</v>
      </c>
    </row>
    <row r="79" spans="2:10" s="7" customFormat="1" ht="19.5">
      <c r="B79" s="8"/>
      <c r="D79" s="79"/>
      <c r="E79" s="7" t="s">
        <v>16</v>
      </c>
      <c r="F79" s="79"/>
      <c r="G79" s="8"/>
      <c r="I79" s="7" t="s">
        <v>82</v>
      </c>
      <c r="J79" s="83">
        <f>F73+D73+J46+H46+F46+D46+J20+H20+F20+D20</f>
        <v>2532518.63</v>
      </c>
    </row>
    <row r="80" spans="2:7" s="7" customFormat="1" ht="19.5">
      <c r="B80" s="8"/>
      <c r="D80" s="79"/>
      <c r="F80" s="79"/>
      <c r="G80" s="8"/>
    </row>
    <row r="81" spans="1:10" s="11" customFormat="1" ht="40.5" customHeight="1">
      <c r="A81" s="235" t="s">
        <v>125</v>
      </c>
      <c r="B81" s="235"/>
      <c r="C81" s="235"/>
      <c r="D81" s="235"/>
      <c r="E81" s="235"/>
      <c r="F81" s="235"/>
      <c r="G81" s="235"/>
      <c r="H81" s="235"/>
      <c r="I81" s="235"/>
      <c r="J81" s="235"/>
    </row>
    <row r="82" spans="1:10" s="18" customFormat="1" ht="21.75" customHeight="1">
      <c r="A82" s="229" t="s">
        <v>0</v>
      </c>
      <c r="B82" s="229"/>
      <c r="C82" s="230" t="s">
        <v>112</v>
      </c>
      <c r="D82" s="231"/>
      <c r="E82" s="229" t="s">
        <v>113</v>
      </c>
      <c r="F82" s="229"/>
      <c r="G82" s="229" t="s">
        <v>114</v>
      </c>
      <c r="H82" s="229"/>
      <c r="I82" s="229" t="s">
        <v>115</v>
      </c>
      <c r="J82" s="229"/>
    </row>
    <row r="83" spans="1:10" s="18" customFormat="1" ht="21">
      <c r="A83" s="19" t="s">
        <v>17</v>
      </c>
      <c r="B83" s="20" t="s">
        <v>1</v>
      </c>
      <c r="C83" s="20" t="s">
        <v>44</v>
      </c>
      <c r="D83" s="72" t="s">
        <v>45</v>
      </c>
      <c r="E83" s="20" t="s">
        <v>44</v>
      </c>
      <c r="F83" s="72" t="s">
        <v>45</v>
      </c>
      <c r="G83" s="20" t="s">
        <v>44</v>
      </c>
      <c r="H83" s="20" t="s">
        <v>45</v>
      </c>
      <c r="I83" s="20" t="s">
        <v>44</v>
      </c>
      <c r="J83" s="20" t="s">
        <v>45</v>
      </c>
    </row>
    <row r="84" spans="1:10" s="18" customFormat="1" ht="21">
      <c r="A84" s="21" t="s">
        <v>67</v>
      </c>
      <c r="B84" s="22">
        <v>65000262</v>
      </c>
      <c r="C84" s="23">
        <v>295362</v>
      </c>
      <c r="D84" s="31">
        <v>1247659.62</v>
      </c>
      <c r="E84" s="23">
        <v>313393</v>
      </c>
      <c r="F84" s="31">
        <v>1291443.96</v>
      </c>
      <c r="G84" s="25">
        <v>234908</v>
      </c>
      <c r="H84" s="24">
        <v>931313.82</v>
      </c>
      <c r="I84" s="23">
        <v>238074</v>
      </c>
      <c r="J84" s="24">
        <v>997110.01</v>
      </c>
    </row>
    <row r="85" spans="1:10" s="18" customFormat="1" ht="21">
      <c r="A85" s="21" t="s">
        <v>18</v>
      </c>
      <c r="B85" s="22">
        <v>65003620</v>
      </c>
      <c r="C85" s="91">
        <v>2341</v>
      </c>
      <c r="D85" s="188">
        <v>10485.11</v>
      </c>
      <c r="E85" s="91">
        <v>2329</v>
      </c>
      <c r="F85" s="188">
        <v>10430.38</v>
      </c>
      <c r="G85" s="189">
        <v>2012</v>
      </c>
      <c r="H85" s="36">
        <v>8984.51</v>
      </c>
      <c r="I85" s="91">
        <v>2468</v>
      </c>
      <c r="J85" s="36">
        <v>11177.93</v>
      </c>
    </row>
    <row r="86" spans="1:10" s="18" customFormat="1" ht="21">
      <c r="A86" s="21"/>
      <c r="B86" s="90">
        <v>65003621</v>
      </c>
      <c r="C86" s="87"/>
      <c r="D86" s="190"/>
      <c r="E86" s="191"/>
      <c r="F86" s="192"/>
      <c r="G86" s="191"/>
      <c r="H86" s="191"/>
      <c r="I86" s="88"/>
      <c r="J86" s="89"/>
    </row>
    <row r="87" spans="1:10" s="18" customFormat="1" ht="21">
      <c r="A87" s="21"/>
      <c r="B87" s="22">
        <v>65003622</v>
      </c>
      <c r="C87" s="92">
        <v>1433</v>
      </c>
      <c r="D87" s="193">
        <v>6343.64</v>
      </c>
      <c r="E87" s="92">
        <v>1524</v>
      </c>
      <c r="F87" s="193">
        <v>6758.7</v>
      </c>
      <c r="G87" s="92">
        <v>1662</v>
      </c>
      <c r="H87" s="86">
        <v>7388.14</v>
      </c>
      <c r="I87" s="92">
        <v>1687</v>
      </c>
      <c r="J87" s="86">
        <v>7579.78</v>
      </c>
    </row>
    <row r="88" spans="1:10" s="18" customFormat="1" ht="21">
      <c r="A88" s="21"/>
      <c r="B88" s="22">
        <v>65003623</v>
      </c>
      <c r="C88" s="23">
        <v>1283</v>
      </c>
      <c r="D88" s="31">
        <v>5659.48</v>
      </c>
      <c r="E88" s="23">
        <v>1256</v>
      </c>
      <c r="F88" s="31">
        <v>5536.34</v>
      </c>
      <c r="G88" s="25">
        <v>1240</v>
      </c>
      <c r="H88" s="24">
        <v>5463.36</v>
      </c>
      <c r="I88" s="23">
        <v>1278</v>
      </c>
      <c r="J88" s="24">
        <v>5695.47</v>
      </c>
    </row>
    <row r="89" spans="1:10" s="18" customFormat="1" ht="21">
      <c r="A89" s="21" t="s">
        <v>19</v>
      </c>
      <c r="B89" s="22">
        <v>65003322</v>
      </c>
      <c r="C89" s="23">
        <v>17187</v>
      </c>
      <c r="D89" s="31">
        <v>80623.17</v>
      </c>
      <c r="E89" s="23">
        <v>16228</v>
      </c>
      <c r="F89" s="31">
        <v>77980.75</v>
      </c>
      <c r="G89" s="25">
        <v>11091</v>
      </c>
      <c r="H89" s="24">
        <v>46364.85</v>
      </c>
      <c r="I89" s="23">
        <v>12191</v>
      </c>
      <c r="J89" s="24">
        <v>59315.01</v>
      </c>
    </row>
    <row r="90" spans="1:10" s="18" customFormat="1" ht="21">
      <c r="A90" s="21" t="s">
        <v>20</v>
      </c>
      <c r="B90" s="22">
        <v>65010959</v>
      </c>
      <c r="C90" s="23">
        <v>33261</v>
      </c>
      <c r="D90" s="31">
        <v>137045.6</v>
      </c>
      <c r="E90" s="23">
        <v>34261</v>
      </c>
      <c r="F90" s="31">
        <v>141294.66</v>
      </c>
      <c r="G90" s="25">
        <v>24231</v>
      </c>
      <c r="H90" s="24">
        <v>98622.92</v>
      </c>
      <c r="I90" s="23">
        <v>27256</v>
      </c>
      <c r="J90" s="24">
        <v>116625.46</v>
      </c>
    </row>
    <row r="91" spans="1:10" s="18" customFormat="1" ht="21">
      <c r="A91" s="21" t="s">
        <v>21</v>
      </c>
      <c r="B91" s="22">
        <v>65012573</v>
      </c>
      <c r="C91" s="23">
        <v>48342</v>
      </c>
      <c r="D91" s="31">
        <v>206943.35</v>
      </c>
      <c r="E91" s="23">
        <v>52374</v>
      </c>
      <c r="F91" s="31">
        <v>220332.62</v>
      </c>
      <c r="G91" s="25">
        <v>38290</v>
      </c>
      <c r="H91" s="24">
        <v>152627.39</v>
      </c>
      <c r="I91" s="23">
        <v>41290</v>
      </c>
      <c r="J91" s="24">
        <v>175350.87</v>
      </c>
    </row>
    <row r="92" spans="1:10" s="18" customFormat="1" ht="21">
      <c r="A92" s="21" t="s">
        <v>23</v>
      </c>
      <c r="B92" s="22">
        <v>65014020</v>
      </c>
      <c r="C92" s="25">
        <v>7183</v>
      </c>
      <c r="D92" s="31">
        <v>37959.84</v>
      </c>
      <c r="E92" s="25">
        <v>6185</v>
      </c>
      <c r="F92" s="24">
        <v>33602.19</v>
      </c>
      <c r="G92" s="25">
        <v>2021</v>
      </c>
      <c r="H92" s="24">
        <v>7967.74</v>
      </c>
      <c r="I92" s="23">
        <v>4150</v>
      </c>
      <c r="J92" s="24">
        <v>23608.36</v>
      </c>
    </row>
    <row r="93" spans="1:10" s="18" customFormat="1" ht="21">
      <c r="A93" s="21" t="s">
        <v>22</v>
      </c>
      <c r="B93" s="22">
        <v>65014023</v>
      </c>
      <c r="C93" s="23">
        <v>15109</v>
      </c>
      <c r="D93" s="31">
        <v>59972.71</v>
      </c>
      <c r="E93" s="23">
        <v>19156</v>
      </c>
      <c r="F93" s="31">
        <v>79234.2</v>
      </c>
      <c r="G93" s="25">
        <v>17136</v>
      </c>
      <c r="H93" s="24">
        <v>64604.05</v>
      </c>
      <c r="I93" s="23">
        <v>15097</v>
      </c>
      <c r="J93" s="24">
        <v>56380.44</v>
      </c>
    </row>
    <row r="94" spans="1:10" s="18" customFormat="1" ht="21">
      <c r="A94" s="21" t="s">
        <v>35</v>
      </c>
      <c r="B94" s="22">
        <v>65014118</v>
      </c>
      <c r="C94" s="23">
        <v>133994</v>
      </c>
      <c r="D94" s="31">
        <v>547926.47</v>
      </c>
      <c r="E94" s="23">
        <v>132940</v>
      </c>
      <c r="F94" s="31">
        <v>535997.66</v>
      </c>
      <c r="G94" s="25">
        <v>104696</v>
      </c>
      <c r="H94" s="24">
        <v>396083.69</v>
      </c>
      <c r="I94" s="23">
        <v>102872</v>
      </c>
      <c r="J94" s="24">
        <v>427656.34</v>
      </c>
    </row>
    <row r="95" spans="1:10" s="18" customFormat="1" ht="21">
      <c r="A95" s="21" t="s">
        <v>71</v>
      </c>
      <c r="B95" s="22">
        <v>95474445</v>
      </c>
      <c r="C95" s="23">
        <v>32364</v>
      </c>
      <c r="D95" s="31">
        <v>131921.97</v>
      </c>
      <c r="E95" s="23">
        <v>36294</v>
      </c>
      <c r="F95" s="31">
        <v>141327.64</v>
      </c>
      <c r="G95" s="25">
        <v>31339</v>
      </c>
      <c r="H95" s="24">
        <v>121248.79</v>
      </c>
      <c r="I95" s="23">
        <v>33355</v>
      </c>
      <c r="J95" s="24">
        <v>132201.81</v>
      </c>
    </row>
    <row r="96" spans="1:10" s="18" customFormat="1" ht="21">
      <c r="A96" s="99" t="s">
        <v>88</v>
      </c>
      <c r="B96" s="22">
        <v>96342902</v>
      </c>
      <c r="C96" s="23">
        <v>67</v>
      </c>
      <c r="D96" s="31">
        <v>270.87</v>
      </c>
      <c r="E96" s="23">
        <v>53</v>
      </c>
      <c r="F96" s="31">
        <v>224.59</v>
      </c>
      <c r="G96" s="25">
        <v>75</v>
      </c>
      <c r="H96" s="24">
        <v>297.31</v>
      </c>
      <c r="I96" s="23">
        <v>53</v>
      </c>
      <c r="J96" s="24">
        <v>227.03</v>
      </c>
    </row>
    <row r="97" spans="2:10" s="18" customFormat="1" ht="21.75" thickBot="1">
      <c r="B97" s="26"/>
      <c r="C97" s="27">
        <f>SUM(C84:C95)</f>
        <v>587859</v>
      </c>
      <c r="D97" s="40">
        <f>SUM(D84:D96)</f>
        <v>2472811.8300000005</v>
      </c>
      <c r="E97" s="27">
        <f>SUM(E84:E94)</f>
        <v>579646</v>
      </c>
      <c r="F97" s="40">
        <f>SUM(F84:F96)</f>
        <v>2544163.6899999995</v>
      </c>
      <c r="G97" s="37">
        <f>SUM(G84:G96)</f>
        <v>468701</v>
      </c>
      <c r="H97" s="28">
        <f>SUM(H84:H96)</f>
        <v>1840966.5699999998</v>
      </c>
      <c r="I97" s="93">
        <f>SUM(I84,I85,I87,I88:I95)</f>
        <v>479718</v>
      </c>
      <c r="J97" s="28">
        <f>SUM(J84:J96)</f>
        <v>2012928.51</v>
      </c>
    </row>
    <row r="98" spans="2:7" s="18" customFormat="1" ht="21.75" thickTop="1">
      <c r="B98" s="26"/>
      <c r="D98" s="75"/>
      <c r="F98" s="75"/>
      <c r="G98" s="26" t="s">
        <v>16</v>
      </c>
    </row>
    <row r="99" spans="2:7" s="18" customFormat="1" ht="21">
      <c r="B99" s="26" t="s">
        <v>88</v>
      </c>
      <c r="D99" s="75"/>
      <c r="E99" s="18" t="s">
        <v>89</v>
      </c>
      <c r="F99" s="75"/>
      <c r="G99" s="26"/>
    </row>
    <row r="100" spans="2:7" s="18" customFormat="1" ht="21">
      <c r="B100" s="26"/>
      <c r="D100" s="75"/>
      <c r="F100" s="75"/>
      <c r="G100" s="26"/>
    </row>
    <row r="101" spans="2:7" s="18" customFormat="1" ht="21">
      <c r="B101" s="26"/>
      <c r="D101" s="75"/>
      <c r="F101" s="75"/>
      <c r="G101" s="26"/>
    </row>
    <row r="102" spans="2:7" s="18" customFormat="1" ht="21">
      <c r="B102" s="26"/>
      <c r="D102" s="75"/>
      <c r="F102" s="75"/>
      <c r="G102" s="26"/>
    </row>
    <row r="103" spans="2:7" s="18" customFormat="1" ht="21">
      <c r="B103" s="26"/>
      <c r="D103" s="75"/>
      <c r="F103" s="75"/>
      <c r="G103" s="26"/>
    </row>
    <row r="104" spans="2:7" s="18" customFormat="1" ht="21">
      <c r="B104" s="26"/>
      <c r="D104" s="75"/>
      <c r="F104" s="75"/>
      <c r="G104" s="26"/>
    </row>
    <row r="105" spans="2:7" s="18" customFormat="1" ht="21">
      <c r="B105" s="26"/>
      <c r="D105" s="75"/>
      <c r="F105" s="75"/>
      <c r="G105" s="26"/>
    </row>
    <row r="106" spans="2:7" s="18" customFormat="1" ht="21">
      <c r="B106" s="26"/>
      <c r="D106" s="75"/>
      <c r="F106" s="75"/>
      <c r="G106" s="26"/>
    </row>
    <row r="107" spans="1:10" s="11" customFormat="1" ht="40.5" customHeight="1">
      <c r="A107" s="235" t="s">
        <v>125</v>
      </c>
      <c r="B107" s="235"/>
      <c r="C107" s="235"/>
      <c r="D107" s="235"/>
      <c r="E107" s="235"/>
      <c r="F107" s="235"/>
      <c r="G107" s="235"/>
      <c r="H107" s="235"/>
      <c r="I107" s="235"/>
      <c r="J107" s="235"/>
    </row>
    <row r="108" spans="1:10" s="18" customFormat="1" ht="21.75" customHeight="1">
      <c r="A108" s="229" t="s">
        <v>0</v>
      </c>
      <c r="B108" s="229"/>
      <c r="C108" s="230" t="s">
        <v>116</v>
      </c>
      <c r="D108" s="231"/>
      <c r="E108" s="232" t="s">
        <v>118</v>
      </c>
      <c r="F108" s="233"/>
      <c r="G108" s="232" t="s">
        <v>119</v>
      </c>
      <c r="H108" s="233"/>
      <c r="I108" s="232" t="s">
        <v>120</v>
      </c>
      <c r="J108" s="233"/>
    </row>
    <row r="109" spans="1:10" s="18" customFormat="1" ht="21">
      <c r="A109" s="19" t="s">
        <v>17</v>
      </c>
      <c r="B109" s="20" t="s">
        <v>1</v>
      </c>
      <c r="C109" s="20" t="s">
        <v>44</v>
      </c>
      <c r="D109" s="72" t="s">
        <v>45</v>
      </c>
      <c r="E109" s="20" t="s">
        <v>44</v>
      </c>
      <c r="F109" s="72" t="s">
        <v>45</v>
      </c>
      <c r="G109" s="20" t="s">
        <v>44</v>
      </c>
      <c r="H109" s="20" t="s">
        <v>45</v>
      </c>
      <c r="I109" s="20" t="s">
        <v>44</v>
      </c>
      <c r="J109" s="20" t="s">
        <v>45</v>
      </c>
    </row>
    <row r="110" spans="1:10" s="18" customFormat="1" ht="21">
      <c r="A110" s="21" t="s">
        <v>67</v>
      </c>
      <c r="B110" s="22">
        <v>65000262</v>
      </c>
      <c r="C110" s="38">
        <v>278273</v>
      </c>
      <c r="D110" s="30">
        <v>1168263.03</v>
      </c>
      <c r="E110" s="23">
        <v>332507</v>
      </c>
      <c r="F110" s="31">
        <v>1370914.2</v>
      </c>
      <c r="G110" s="23">
        <v>331725</v>
      </c>
      <c r="H110" s="24">
        <v>1391546.9</v>
      </c>
      <c r="I110" s="23">
        <v>343911</v>
      </c>
      <c r="J110" s="24">
        <v>1406675.04</v>
      </c>
    </row>
    <row r="111" spans="1:10" s="18" customFormat="1" ht="21">
      <c r="A111" s="21" t="s">
        <v>18</v>
      </c>
      <c r="B111" s="22">
        <v>65003620</v>
      </c>
      <c r="C111" s="38">
        <v>2330</v>
      </c>
      <c r="D111" s="30">
        <v>10542.14</v>
      </c>
      <c r="E111" s="23">
        <v>2412</v>
      </c>
      <c r="F111" s="31">
        <v>10919.93</v>
      </c>
      <c r="G111" s="23">
        <v>2343</v>
      </c>
      <c r="H111" s="24">
        <v>10602.03</v>
      </c>
      <c r="I111" s="23">
        <v>2257</v>
      </c>
      <c r="J111" s="24">
        <v>10205.83</v>
      </c>
    </row>
    <row r="112" spans="1:10" s="18" customFormat="1" ht="21">
      <c r="A112" s="21"/>
      <c r="B112" s="22">
        <v>65003621</v>
      </c>
      <c r="C112" s="241"/>
      <c r="D112" s="242"/>
      <c r="E112" s="242"/>
      <c r="F112" s="242"/>
      <c r="G112" s="242"/>
      <c r="H112" s="242"/>
      <c r="I112" s="242"/>
      <c r="J112" s="243"/>
    </row>
    <row r="113" spans="1:10" s="18" customFormat="1" ht="21">
      <c r="A113" s="21"/>
      <c r="B113" s="22">
        <v>65003622</v>
      </c>
      <c r="C113" s="62">
        <v>1443</v>
      </c>
      <c r="D113" s="30">
        <v>6455.64</v>
      </c>
      <c r="E113" s="25">
        <v>1548</v>
      </c>
      <c r="F113" s="50">
        <v>6939.39</v>
      </c>
      <c r="G113" s="25">
        <v>1306</v>
      </c>
      <c r="H113" s="32">
        <v>5824.47</v>
      </c>
      <c r="I113" s="25">
        <v>1309</v>
      </c>
      <c r="J113" s="24">
        <v>5838.31</v>
      </c>
    </row>
    <row r="114" spans="1:10" s="18" customFormat="1" ht="21">
      <c r="A114" s="21"/>
      <c r="B114" s="22">
        <v>65003623</v>
      </c>
      <c r="C114" s="38">
        <v>1218</v>
      </c>
      <c r="D114" s="30">
        <v>5419.05</v>
      </c>
      <c r="E114" s="23">
        <v>1198</v>
      </c>
      <c r="F114" s="31">
        <v>5326.91</v>
      </c>
      <c r="G114" s="23">
        <v>1165</v>
      </c>
      <c r="H114" s="24">
        <v>5174.87</v>
      </c>
      <c r="I114" s="23">
        <v>1203</v>
      </c>
      <c r="J114" s="24">
        <v>5349.95</v>
      </c>
    </row>
    <row r="115" spans="1:10" s="18" customFormat="1" ht="21">
      <c r="A115" s="21" t="s">
        <v>19</v>
      </c>
      <c r="B115" s="22">
        <v>65003322</v>
      </c>
      <c r="C115" s="38">
        <v>17189</v>
      </c>
      <c r="D115" s="30">
        <v>79956.4</v>
      </c>
      <c r="E115" s="25">
        <v>19229</v>
      </c>
      <c r="F115" s="32">
        <v>89104.42</v>
      </c>
      <c r="G115" s="23">
        <v>17287</v>
      </c>
      <c r="H115" s="24">
        <v>85772.03</v>
      </c>
      <c r="I115" s="23">
        <v>20295</v>
      </c>
      <c r="J115" s="24">
        <v>89648.74</v>
      </c>
    </row>
    <row r="116" spans="1:10" s="18" customFormat="1" ht="21">
      <c r="A116" s="21" t="s">
        <v>20</v>
      </c>
      <c r="B116" s="22">
        <v>65010959</v>
      </c>
      <c r="C116" s="38">
        <v>29271</v>
      </c>
      <c r="D116" s="30">
        <v>125899.71</v>
      </c>
      <c r="E116" s="23">
        <v>36276</v>
      </c>
      <c r="F116" s="31">
        <v>149036.08</v>
      </c>
      <c r="G116" s="23">
        <v>33312</v>
      </c>
      <c r="H116" s="24">
        <v>144890.91</v>
      </c>
      <c r="I116" s="23">
        <v>37302</v>
      </c>
      <c r="J116" s="24">
        <v>151555.69</v>
      </c>
    </row>
    <row r="117" spans="1:10" s="18" customFormat="1" ht="21">
      <c r="A117" s="21" t="s">
        <v>21</v>
      </c>
      <c r="B117" s="22">
        <v>65012573</v>
      </c>
      <c r="C117" s="38">
        <v>46328</v>
      </c>
      <c r="D117" s="30">
        <v>194585.92</v>
      </c>
      <c r="E117" s="23">
        <v>53354</v>
      </c>
      <c r="F117" s="31">
        <v>221704.88</v>
      </c>
      <c r="G117" s="23">
        <v>52388</v>
      </c>
      <c r="H117" s="24">
        <v>220180.92</v>
      </c>
      <c r="I117" s="23">
        <v>54432</v>
      </c>
      <c r="J117" s="24">
        <v>223529.31</v>
      </c>
    </row>
    <row r="118" spans="1:10" s="18" customFormat="1" ht="21">
      <c r="A118" s="21" t="s">
        <v>23</v>
      </c>
      <c r="B118" s="22">
        <v>65014020</v>
      </c>
      <c r="C118" s="38">
        <v>5169</v>
      </c>
      <c r="D118" s="30">
        <v>30220.77</v>
      </c>
      <c r="E118" s="23">
        <v>6177</v>
      </c>
      <c r="F118" s="31">
        <v>33309.31</v>
      </c>
      <c r="G118" s="23">
        <v>8190</v>
      </c>
      <c r="H118" s="24">
        <v>42441.33</v>
      </c>
      <c r="I118" s="23">
        <v>3186</v>
      </c>
      <c r="J118" s="24">
        <v>22084.4</v>
      </c>
    </row>
    <row r="119" spans="1:10" s="18" customFormat="1" ht="21">
      <c r="A119" s="21" t="s">
        <v>22</v>
      </c>
      <c r="B119" s="22">
        <v>65014023</v>
      </c>
      <c r="C119" s="38">
        <v>15122</v>
      </c>
      <c r="D119" s="30">
        <v>58229.5</v>
      </c>
      <c r="E119" s="23">
        <v>19142</v>
      </c>
      <c r="F119" s="31">
        <v>79037.74</v>
      </c>
      <c r="G119" s="23">
        <v>21156</v>
      </c>
      <c r="H119" s="24">
        <v>88454.23</v>
      </c>
      <c r="I119" s="23">
        <v>24192</v>
      </c>
      <c r="J119" s="24">
        <v>90643.15</v>
      </c>
    </row>
    <row r="120" spans="1:10" s="18" customFormat="1" ht="21">
      <c r="A120" s="21" t="s">
        <v>36</v>
      </c>
      <c r="B120" s="22">
        <v>65014118</v>
      </c>
      <c r="C120" s="38">
        <v>129950</v>
      </c>
      <c r="D120" s="30">
        <v>530577.6</v>
      </c>
      <c r="E120" s="23">
        <v>152003</v>
      </c>
      <c r="F120" s="31">
        <v>609175.37</v>
      </c>
      <c r="G120" s="23">
        <v>153208</v>
      </c>
      <c r="H120" s="24">
        <v>634246.33</v>
      </c>
      <c r="I120" s="23">
        <v>146198</v>
      </c>
      <c r="J120" s="24">
        <v>587500.76</v>
      </c>
    </row>
    <row r="121" spans="1:10" s="18" customFormat="1" ht="21">
      <c r="A121" s="21" t="s">
        <v>23</v>
      </c>
      <c r="B121" s="22">
        <v>95474445</v>
      </c>
      <c r="C121" s="62">
        <v>39433</v>
      </c>
      <c r="D121" s="66">
        <v>155362.8</v>
      </c>
      <c r="E121" s="62">
        <v>43374</v>
      </c>
      <c r="F121" s="66">
        <v>167843.21</v>
      </c>
      <c r="G121" s="62">
        <v>43397</v>
      </c>
      <c r="H121" s="66">
        <v>174654.48</v>
      </c>
      <c r="I121" s="47">
        <v>52529</v>
      </c>
      <c r="J121" s="31">
        <v>218443.91</v>
      </c>
    </row>
    <row r="122" spans="1:10" s="18" customFormat="1" ht="21">
      <c r="A122" s="99" t="s">
        <v>88</v>
      </c>
      <c r="B122" s="22">
        <v>96342902</v>
      </c>
      <c r="C122" s="23">
        <v>54</v>
      </c>
      <c r="D122" s="31">
        <v>230.38</v>
      </c>
      <c r="E122" s="23">
        <v>71</v>
      </c>
      <c r="F122" s="73">
        <v>287.36</v>
      </c>
      <c r="G122" s="25">
        <v>112</v>
      </c>
      <c r="H122" s="24">
        <v>424.78</v>
      </c>
      <c r="I122" s="23">
        <v>126</v>
      </c>
      <c r="J122" s="24">
        <v>471.7</v>
      </c>
    </row>
    <row r="123" spans="2:10" s="18" customFormat="1" ht="21.75" thickBot="1">
      <c r="B123" s="26"/>
      <c r="C123" s="39">
        <f>SUM(C110,C111,C113,C114,C115,C116,C117,C118,C119,C120,C121)</f>
        <v>565726</v>
      </c>
      <c r="D123" s="40">
        <f>SUM(D110:D111,D113,D114,D115,D116,D117,D118,D119,D120,D121,D122)</f>
        <v>2365742.9399999995</v>
      </c>
      <c r="E123" s="39">
        <f>SUM(E110,E111,E113,E114,E115,E116,E117,E118,E119,E120,E121)</f>
        <v>667220</v>
      </c>
      <c r="F123" s="40">
        <f>SUM(F110:F111,F113,F114,F115,F116,F117,F118,F119,F120,F121,F122)</f>
        <v>2743598.7999999993</v>
      </c>
      <c r="G123" s="39">
        <f>SUM(G110,G111,G113,G114,G115,G116,G117,G118,G119,G120,G121)</f>
        <v>665477</v>
      </c>
      <c r="H123" s="40">
        <f>SUM(H110:H111,H113,H114,H115,H116,H117,H118,H119,H120,H121,H122)</f>
        <v>2804213.28</v>
      </c>
      <c r="I123" s="39">
        <f>SUM(I110,I111,I113,I114,I115,I116,I117,I118,I119,I120,I121)</f>
        <v>686814</v>
      </c>
      <c r="J123" s="40">
        <f>SUM(J110:J111,J113,J114,J115,J116,J117,J118,J119,J120,J121,J122)</f>
        <v>2811946.79</v>
      </c>
    </row>
    <row r="124" spans="2:8" s="9" customFormat="1" ht="19.5" thickTop="1">
      <c r="B124" s="10"/>
      <c r="D124" s="77"/>
      <c r="F124" s="77"/>
      <c r="G124" s="10"/>
      <c r="H124" s="9" t="s">
        <v>16</v>
      </c>
    </row>
    <row r="125" spans="2:10" s="9" customFormat="1" ht="21">
      <c r="B125" s="237" t="s">
        <v>70</v>
      </c>
      <c r="C125" s="237"/>
      <c r="D125" s="237"/>
      <c r="E125" s="237"/>
      <c r="F125" s="237"/>
      <c r="G125" s="237"/>
      <c r="H125" s="237"/>
      <c r="I125" s="237"/>
      <c r="J125" s="237"/>
    </row>
    <row r="126" spans="2:7" s="9" customFormat="1" ht="18.75">
      <c r="B126" s="10"/>
      <c r="D126" s="77"/>
      <c r="E126" s="9" t="s">
        <v>16</v>
      </c>
      <c r="F126" s="77"/>
      <c r="G126" s="10" t="s">
        <v>16</v>
      </c>
    </row>
    <row r="127" spans="2:7" s="9" customFormat="1" ht="18.75">
      <c r="B127" s="10"/>
      <c r="D127" s="77"/>
      <c r="F127" s="77" t="s">
        <v>16</v>
      </c>
      <c r="G127" s="10"/>
    </row>
    <row r="128" spans="2:7" s="9" customFormat="1" ht="18.75">
      <c r="B128" s="10"/>
      <c r="D128" s="77"/>
      <c r="F128" s="77"/>
      <c r="G128" s="10"/>
    </row>
    <row r="129" spans="2:7" s="9" customFormat="1" ht="18.75">
      <c r="B129" s="10"/>
      <c r="D129" s="77"/>
      <c r="F129" s="77"/>
      <c r="G129" s="10"/>
    </row>
    <row r="130" spans="2:7" s="9" customFormat="1" ht="18.75">
      <c r="B130" s="10"/>
      <c r="D130" s="77"/>
      <c r="F130" s="77"/>
      <c r="G130" s="10"/>
    </row>
    <row r="131" spans="2:7" s="9" customFormat="1" ht="18.75">
      <c r="B131" s="10"/>
      <c r="D131" s="77"/>
      <c r="F131" s="77"/>
      <c r="G131" s="10"/>
    </row>
    <row r="132" spans="2:7" s="9" customFormat="1" ht="18.75">
      <c r="B132" s="10" t="s">
        <v>16</v>
      </c>
      <c r="D132" s="77"/>
      <c r="F132" s="77"/>
      <c r="G132" s="10"/>
    </row>
    <row r="133" spans="2:7" s="9" customFormat="1" ht="18.75">
      <c r="B133" s="10"/>
      <c r="D133" s="77"/>
      <c r="F133" s="77"/>
      <c r="G133" s="10"/>
    </row>
    <row r="134" spans="1:10" s="11" customFormat="1" ht="40.5" customHeight="1">
      <c r="A134" s="235" t="s">
        <v>125</v>
      </c>
      <c r="B134" s="235"/>
      <c r="C134" s="235"/>
      <c r="D134" s="235"/>
      <c r="E134" s="235"/>
      <c r="F134" s="235"/>
      <c r="G134" s="235"/>
      <c r="H134" s="235"/>
      <c r="I134" s="235"/>
      <c r="J134" s="235"/>
    </row>
    <row r="135" spans="1:10" s="18" customFormat="1" ht="21.75" customHeight="1">
      <c r="A135" s="229" t="s">
        <v>0</v>
      </c>
      <c r="B135" s="229"/>
      <c r="C135" s="236" t="s">
        <v>121</v>
      </c>
      <c r="D135" s="229"/>
      <c r="E135" s="229" t="s">
        <v>122</v>
      </c>
      <c r="F135" s="229"/>
      <c r="G135" s="229" t="s">
        <v>123</v>
      </c>
      <c r="H135" s="229"/>
      <c r="I135" s="229" t="s">
        <v>124</v>
      </c>
      <c r="J135" s="229"/>
    </row>
    <row r="136" spans="1:10" s="18" customFormat="1" ht="21">
      <c r="A136" s="19" t="s">
        <v>17</v>
      </c>
      <c r="B136" s="20" t="s">
        <v>1</v>
      </c>
      <c r="C136" s="20" t="s">
        <v>44</v>
      </c>
      <c r="D136" s="72" t="s">
        <v>45</v>
      </c>
      <c r="E136" s="20" t="s">
        <v>44</v>
      </c>
      <c r="F136" s="72" t="s">
        <v>45</v>
      </c>
      <c r="G136" s="20" t="s">
        <v>44</v>
      </c>
      <c r="H136" s="20" t="s">
        <v>45</v>
      </c>
      <c r="I136" s="20" t="s">
        <v>44</v>
      </c>
      <c r="J136" s="20" t="s">
        <v>45</v>
      </c>
    </row>
    <row r="137" spans="1:10" s="18" customFormat="1" ht="21">
      <c r="A137" s="21" t="s">
        <v>67</v>
      </c>
      <c r="B137" s="22">
        <v>65000262</v>
      </c>
      <c r="C137" s="23">
        <v>246862</v>
      </c>
      <c r="D137" s="31">
        <v>983948.53</v>
      </c>
      <c r="E137" s="23">
        <v>262072</v>
      </c>
      <c r="F137" s="31">
        <v>1054641.58</v>
      </c>
      <c r="G137" s="25">
        <v>309468</v>
      </c>
      <c r="H137" s="68">
        <v>1283822.95</v>
      </c>
      <c r="I137" s="67">
        <v>304459</v>
      </c>
      <c r="J137" s="24">
        <v>1270119.06</v>
      </c>
    </row>
    <row r="138" spans="1:10" s="18" customFormat="1" ht="21">
      <c r="A138" s="21" t="s">
        <v>18</v>
      </c>
      <c r="B138" s="22">
        <v>65003620</v>
      </c>
      <c r="C138" s="71">
        <v>2172</v>
      </c>
      <c r="D138" s="74">
        <v>9814.22</v>
      </c>
      <c r="E138" s="71">
        <v>2276</v>
      </c>
      <c r="F138" s="74">
        <v>10293.36</v>
      </c>
      <c r="G138" s="69">
        <v>2332</v>
      </c>
      <c r="H138" s="68">
        <v>10551.36</v>
      </c>
      <c r="I138" s="71">
        <v>2275</v>
      </c>
      <c r="J138" s="68">
        <v>10288.76</v>
      </c>
    </row>
    <row r="139" spans="1:10" s="18" customFormat="1" ht="21">
      <c r="A139" s="21"/>
      <c r="B139" s="22">
        <v>65003621</v>
      </c>
      <c r="C139" s="238"/>
      <c r="D139" s="239"/>
      <c r="E139" s="239"/>
      <c r="F139" s="239"/>
      <c r="G139" s="239"/>
      <c r="H139" s="239"/>
      <c r="I139" s="239"/>
      <c r="J139" s="240"/>
    </row>
    <row r="140" spans="1:10" s="18" customFormat="1" ht="21">
      <c r="A140" s="21"/>
      <c r="B140" s="22">
        <v>65003622</v>
      </c>
      <c r="C140" s="69">
        <v>1457</v>
      </c>
      <c r="D140" s="74">
        <v>6520.15</v>
      </c>
      <c r="E140" s="69">
        <v>1357</v>
      </c>
      <c r="F140" s="74">
        <v>6059.44</v>
      </c>
      <c r="G140" s="69">
        <v>1527</v>
      </c>
      <c r="H140" s="68">
        <v>6842.65</v>
      </c>
      <c r="I140" s="69">
        <v>773</v>
      </c>
      <c r="J140" s="68">
        <v>3368.88</v>
      </c>
    </row>
    <row r="141" spans="1:10" s="18" customFormat="1" ht="21">
      <c r="A141" s="21"/>
      <c r="B141" s="22">
        <v>65003623</v>
      </c>
      <c r="C141" s="71">
        <v>936</v>
      </c>
      <c r="D141" s="74">
        <v>4119.84</v>
      </c>
      <c r="E141" s="71">
        <v>942</v>
      </c>
      <c r="F141" s="74">
        <v>4147.49</v>
      </c>
      <c r="G141" s="69">
        <v>1003</v>
      </c>
      <c r="H141" s="68">
        <v>4428.53</v>
      </c>
      <c r="I141" s="71">
        <v>972</v>
      </c>
      <c r="J141" s="68">
        <v>4285.7</v>
      </c>
    </row>
    <row r="142" spans="1:10" s="18" customFormat="1" ht="21">
      <c r="A142" s="21" t="s">
        <v>19</v>
      </c>
      <c r="B142" s="22">
        <v>65003322</v>
      </c>
      <c r="C142" s="71">
        <v>8182</v>
      </c>
      <c r="D142" s="74">
        <v>54371.63</v>
      </c>
      <c r="E142" s="71">
        <v>15183</v>
      </c>
      <c r="F142" s="74">
        <v>67426.76</v>
      </c>
      <c r="G142" s="69">
        <v>20243</v>
      </c>
      <c r="H142" s="68">
        <v>94168.25</v>
      </c>
      <c r="I142" s="71">
        <v>19228</v>
      </c>
      <c r="J142" s="68">
        <v>90368.53</v>
      </c>
    </row>
    <row r="143" spans="1:10" s="18" customFormat="1" ht="21">
      <c r="A143" s="21" t="s">
        <v>20</v>
      </c>
      <c r="B143" s="22">
        <v>65010959</v>
      </c>
      <c r="C143" s="71">
        <v>25920</v>
      </c>
      <c r="D143" s="74">
        <v>106111.01</v>
      </c>
      <c r="E143" s="69">
        <v>30254</v>
      </c>
      <c r="F143" s="74">
        <v>124026.03</v>
      </c>
      <c r="G143" s="69">
        <v>33312</v>
      </c>
      <c r="H143" s="68">
        <v>139091.29</v>
      </c>
      <c r="I143" s="71">
        <v>37314</v>
      </c>
      <c r="J143" s="68">
        <v>157513.56</v>
      </c>
    </row>
    <row r="144" spans="1:10" s="18" customFormat="1" ht="21">
      <c r="A144" s="21" t="s">
        <v>21</v>
      </c>
      <c r="B144" s="22">
        <v>65012573</v>
      </c>
      <c r="C144" s="71">
        <v>37256</v>
      </c>
      <c r="D144" s="74">
        <v>152751.27</v>
      </c>
      <c r="E144" s="71">
        <v>37264</v>
      </c>
      <c r="F144" s="74">
        <v>154526.62</v>
      </c>
      <c r="G144" s="69">
        <v>42356</v>
      </c>
      <c r="H144" s="68">
        <v>181410.35</v>
      </c>
      <c r="I144" s="71">
        <v>44332</v>
      </c>
      <c r="J144" s="68">
        <v>189847.19</v>
      </c>
    </row>
    <row r="145" spans="1:10" s="18" customFormat="1" ht="21">
      <c r="A145" s="21" t="s">
        <v>23</v>
      </c>
      <c r="B145" s="22">
        <v>65014020</v>
      </c>
      <c r="C145" s="71">
        <v>2111</v>
      </c>
      <c r="D145" s="74">
        <v>14233.58</v>
      </c>
      <c r="E145" s="69">
        <v>2136</v>
      </c>
      <c r="F145" s="74">
        <v>16024.93</v>
      </c>
      <c r="G145" s="69">
        <v>4169</v>
      </c>
      <c r="H145" s="68">
        <v>24604.01</v>
      </c>
      <c r="I145" s="71">
        <v>4161</v>
      </c>
      <c r="J145" s="68">
        <v>25725.88</v>
      </c>
    </row>
    <row r="146" spans="1:10" s="18" customFormat="1" ht="21">
      <c r="A146" s="21" t="s">
        <v>22</v>
      </c>
      <c r="B146" s="22">
        <v>65014023</v>
      </c>
      <c r="C146" s="23">
        <v>13119</v>
      </c>
      <c r="D146" s="31">
        <v>48759.32</v>
      </c>
      <c r="E146" s="23">
        <v>16129</v>
      </c>
      <c r="F146" s="31">
        <v>67227.89</v>
      </c>
      <c r="G146" s="25">
        <v>16116</v>
      </c>
      <c r="H146" s="68">
        <v>60322.39</v>
      </c>
      <c r="I146" s="23">
        <v>16139</v>
      </c>
      <c r="J146" s="24">
        <v>68650.24</v>
      </c>
    </row>
    <row r="147" spans="1:10" s="18" customFormat="1" ht="21">
      <c r="A147" s="21" t="s">
        <v>36</v>
      </c>
      <c r="B147" s="22">
        <v>65014118</v>
      </c>
      <c r="C147" s="23">
        <v>109769</v>
      </c>
      <c r="D147" s="31">
        <v>427890.7</v>
      </c>
      <c r="E147" s="23">
        <v>100719</v>
      </c>
      <c r="F147" s="31">
        <v>398691.45</v>
      </c>
      <c r="G147" s="25">
        <v>118954</v>
      </c>
      <c r="H147" s="68">
        <v>486885.44</v>
      </c>
      <c r="I147" s="23">
        <v>114866</v>
      </c>
      <c r="J147" s="24">
        <v>467894.23</v>
      </c>
    </row>
    <row r="148" spans="1:10" s="18" customFormat="1" ht="21">
      <c r="A148" s="21" t="s">
        <v>23</v>
      </c>
      <c r="B148" s="22">
        <v>95474445</v>
      </c>
      <c r="C148" s="23">
        <v>28414</v>
      </c>
      <c r="D148" s="31">
        <v>115007.75</v>
      </c>
      <c r="E148" s="23">
        <v>28271</v>
      </c>
      <c r="F148" s="31">
        <v>113219.21</v>
      </c>
      <c r="G148" s="25">
        <v>38411</v>
      </c>
      <c r="H148" s="68">
        <v>164173.98</v>
      </c>
      <c r="I148" s="23">
        <v>37373</v>
      </c>
      <c r="J148" s="36">
        <v>153026.06</v>
      </c>
    </row>
    <row r="149" spans="1:10" s="18" customFormat="1" ht="21">
      <c r="A149" s="99" t="s">
        <v>88</v>
      </c>
      <c r="B149" s="22">
        <v>96342902</v>
      </c>
      <c r="C149" s="23">
        <v>64</v>
      </c>
      <c r="D149" s="31">
        <v>263.9</v>
      </c>
      <c r="E149" s="23">
        <v>60</v>
      </c>
      <c r="F149" s="31">
        <v>250.49</v>
      </c>
      <c r="G149" s="25">
        <v>79</v>
      </c>
      <c r="H149" s="68">
        <v>314.17</v>
      </c>
      <c r="I149" s="23">
        <v>75</v>
      </c>
      <c r="J149" s="24">
        <v>300.77</v>
      </c>
    </row>
    <row r="150" spans="2:10" s="18" customFormat="1" ht="21.75" thickBot="1">
      <c r="B150" s="26"/>
      <c r="C150" s="27">
        <f>SUM(C137:C149)</f>
        <v>476262</v>
      </c>
      <c r="D150" s="40">
        <f>SUM(D137:D149)</f>
        <v>1923791.9</v>
      </c>
      <c r="E150" s="27">
        <f aca="true" t="shared" si="2" ref="E150:J150">SUM(E137:E149)</f>
        <v>496663</v>
      </c>
      <c r="F150" s="40">
        <f t="shared" si="2"/>
        <v>2016535.25</v>
      </c>
      <c r="G150" s="37">
        <f t="shared" si="2"/>
        <v>587970</v>
      </c>
      <c r="H150" s="28">
        <f t="shared" si="2"/>
        <v>2456615.37</v>
      </c>
      <c r="I150" s="27">
        <f t="shared" si="2"/>
        <v>581967</v>
      </c>
      <c r="J150" s="28">
        <f t="shared" si="2"/>
        <v>2441388.86</v>
      </c>
    </row>
    <row r="151" spans="2:7" s="18" customFormat="1" ht="21.75" thickTop="1">
      <c r="B151" s="26"/>
      <c r="D151" s="75" t="s">
        <v>16</v>
      </c>
      <c r="F151" s="75"/>
      <c r="G151" s="26"/>
    </row>
    <row r="152" spans="2:7" s="18" customFormat="1" ht="21">
      <c r="B152" s="26"/>
      <c r="D152" s="75"/>
      <c r="F152" s="75"/>
      <c r="G152" s="26"/>
    </row>
    <row r="153" spans="2:10" s="18" customFormat="1" ht="21">
      <c r="B153" s="237" t="s">
        <v>70</v>
      </c>
      <c r="C153" s="237"/>
      <c r="D153" s="237"/>
      <c r="E153" s="237"/>
      <c r="F153" s="237"/>
      <c r="G153" s="237"/>
      <c r="H153" s="237"/>
      <c r="I153" s="237"/>
      <c r="J153" s="237"/>
    </row>
    <row r="154" spans="2:7" s="18" customFormat="1" ht="21">
      <c r="B154" s="26"/>
      <c r="D154" s="75"/>
      <c r="F154" s="75"/>
      <c r="G154" s="26"/>
    </row>
    <row r="155" spans="2:7" s="18" customFormat="1" ht="21">
      <c r="B155" s="26"/>
      <c r="D155" s="75"/>
      <c r="F155" s="75"/>
      <c r="G155" s="26"/>
    </row>
    <row r="156" spans="2:7" s="18" customFormat="1" ht="21">
      <c r="B156" s="26" t="s">
        <v>16</v>
      </c>
      <c r="D156" s="75"/>
      <c r="F156" s="75"/>
      <c r="G156" s="26"/>
    </row>
    <row r="157" spans="2:7" s="18" customFormat="1" ht="21">
      <c r="B157" s="26"/>
      <c r="D157" s="75"/>
      <c r="F157" s="75"/>
      <c r="G157" s="26"/>
    </row>
    <row r="158" spans="2:7" s="18" customFormat="1" ht="21">
      <c r="B158" s="26"/>
      <c r="D158" s="75"/>
      <c r="F158" s="75"/>
      <c r="G158" s="26"/>
    </row>
    <row r="159" spans="2:7" s="18" customFormat="1" ht="21">
      <c r="B159" s="26"/>
      <c r="D159" s="75"/>
      <c r="F159" s="75"/>
      <c r="G159" s="26"/>
    </row>
    <row r="160" spans="1:10" s="11" customFormat="1" ht="40.5" customHeight="1">
      <c r="A160" s="235" t="s">
        <v>126</v>
      </c>
      <c r="B160" s="235"/>
      <c r="C160" s="235"/>
      <c r="D160" s="235"/>
      <c r="E160" s="235"/>
      <c r="F160" s="235"/>
      <c r="G160" s="235"/>
      <c r="H160" s="235"/>
      <c r="I160" s="235"/>
      <c r="J160" s="235"/>
    </row>
    <row r="161" spans="1:10" s="18" customFormat="1" ht="21.75" customHeight="1">
      <c r="A161" s="229" t="s">
        <v>0</v>
      </c>
      <c r="B161" s="229"/>
      <c r="C161" s="230" t="s">
        <v>112</v>
      </c>
      <c r="D161" s="231"/>
      <c r="E161" s="229" t="s">
        <v>113</v>
      </c>
      <c r="F161" s="229"/>
      <c r="G161" s="229" t="s">
        <v>114</v>
      </c>
      <c r="H161" s="229"/>
      <c r="I161" s="229" t="s">
        <v>115</v>
      </c>
      <c r="J161" s="229"/>
    </row>
    <row r="162" spans="1:10" s="18" customFormat="1" ht="21">
      <c r="A162" s="19" t="s">
        <v>24</v>
      </c>
      <c r="B162" s="20" t="s">
        <v>1</v>
      </c>
      <c r="C162" s="20" t="s">
        <v>44</v>
      </c>
      <c r="D162" s="72" t="s">
        <v>45</v>
      </c>
      <c r="E162" s="20" t="s">
        <v>44</v>
      </c>
      <c r="F162" s="72" t="s">
        <v>45</v>
      </c>
      <c r="G162" s="20" t="s">
        <v>44</v>
      </c>
      <c r="H162" s="20" t="s">
        <v>45</v>
      </c>
      <c r="I162" s="20" t="s">
        <v>44</v>
      </c>
      <c r="J162" s="20" t="s">
        <v>45</v>
      </c>
    </row>
    <row r="163" spans="1:10" s="18" customFormat="1" ht="21">
      <c r="A163" s="21" t="s">
        <v>46</v>
      </c>
      <c r="B163" s="22">
        <v>65000263</v>
      </c>
      <c r="C163" s="23">
        <v>86670</v>
      </c>
      <c r="D163" s="31">
        <v>358721.08</v>
      </c>
      <c r="E163" s="23">
        <v>91695</v>
      </c>
      <c r="F163" s="31">
        <v>376900.55</v>
      </c>
      <c r="G163" s="25">
        <v>62564</v>
      </c>
      <c r="H163" s="24">
        <v>256605.61</v>
      </c>
      <c r="I163" s="23">
        <v>63594</v>
      </c>
      <c r="J163" s="24">
        <v>272691.66</v>
      </c>
    </row>
    <row r="164" spans="1:10" s="18" customFormat="1" ht="21">
      <c r="A164" s="21" t="s">
        <v>25</v>
      </c>
      <c r="B164" s="22">
        <v>65008340</v>
      </c>
      <c r="C164" s="23">
        <v>15100</v>
      </c>
      <c r="D164" s="31">
        <v>61192.83</v>
      </c>
      <c r="E164" s="23">
        <v>16104</v>
      </c>
      <c r="F164" s="31">
        <v>65512.09</v>
      </c>
      <c r="G164" s="25">
        <v>13102</v>
      </c>
      <c r="H164" s="24">
        <v>50190.17</v>
      </c>
      <c r="I164" s="23">
        <v>8073</v>
      </c>
      <c r="J164" s="24">
        <v>35772.28</v>
      </c>
    </row>
    <row r="165" spans="1:10" s="18" customFormat="1" ht="21">
      <c r="A165" s="21" t="s">
        <v>26</v>
      </c>
      <c r="B165" s="22">
        <v>65008341</v>
      </c>
      <c r="C165" s="23">
        <v>48545</v>
      </c>
      <c r="D165" s="31">
        <v>215319.21</v>
      </c>
      <c r="E165" s="23">
        <v>54689</v>
      </c>
      <c r="F165" s="31">
        <v>242426.23</v>
      </c>
      <c r="G165" s="25">
        <v>30679</v>
      </c>
      <c r="H165" s="24">
        <v>152056.38</v>
      </c>
      <c r="I165" s="23">
        <v>37665</v>
      </c>
      <c r="J165" s="24">
        <v>183620.78</v>
      </c>
    </row>
    <row r="166" spans="1:10" s="18" customFormat="1" ht="21">
      <c r="A166" s="21" t="s">
        <v>42</v>
      </c>
      <c r="B166" s="22">
        <v>65020766</v>
      </c>
      <c r="C166" s="38">
        <v>55547</v>
      </c>
      <c r="D166" s="30">
        <v>243098.72</v>
      </c>
      <c r="E166" s="23">
        <v>56539</v>
      </c>
      <c r="F166" s="31">
        <v>241367.53</v>
      </c>
      <c r="G166" s="25">
        <v>34472</v>
      </c>
      <c r="H166" s="24">
        <v>153210.39</v>
      </c>
      <c r="I166" s="23">
        <v>32779</v>
      </c>
      <c r="J166" s="24">
        <v>173204.31</v>
      </c>
    </row>
    <row r="167" spans="1:10" s="18" customFormat="1" ht="21">
      <c r="A167" s="21" t="s">
        <v>46</v>
      </c>
      <c r="B167" s="96">
        <v>96400533</v>
      </c>
      <c r="C167" s="38">
        <v>4000</v>
      </c>
      <c r="D167" s="30">
        <v>16382.38</v>
      </c>
      <c r="E167" s="23">
        <v>5000</v>
      </c>
      <c r="F167" s="31">
        <v>20394.46</v>
      </c>
      <c r="G167" s="25">
        <v>5000</v>
      </c>
      <c r="H167" s="24">
        <v>20394.46</v>
      </c>
      <c r="I167" s="23">
        <v>4000</v>
      </c>
      <c r="J167" s="36">
        <v>16566.42</v>
      </c>
    </row>
    <row r="168" spans="2:10" s="18" customFormat="1" ht="21.75" thickBot="1">
      <c r="B168" s="26"/>
      <c r="C168" s="27">
        <f aca="true" t="shared" si="3" ref="C168:J168">SUM(C163:C167)</f>
        <v>209862</v>
      </c>
      <c r="D168" s="40">
        <f t="shared" si="3"/>
        <v>894714.22</v>
      </c>
      <c r="E168" s="27">
        <f t="shared" si="3"/>
        <v>224027</v>
      </c>
      <c r="F168" s="40">
        <f t="shared" si="3"/>
        <v>946600.86</v>
      </c>
      <c r="G168" s="37">
        <f t="shared" si="3"/>
        <v>145817</v>
      </c>
      <c r="H168" s="28">
        <f>SUM(H163:H167)</f>
        <v>632457.01</v>
      </c>
      <c r="I168" s="27">
        <f t="shared" si="3"/>
        <v>146111</v>
      </c>
      <c r="J168" s="35">
        <f t="shared" si="3"/>
        <v>681855.4500000001</v>
      </c>
    </row>
    <row r="169" spans="2:7" s="18" customFormat="1" ht="15" customHeight="1" thickTop="1">
      <c r="B169" s="26"/>
      <c r="D169" s="75"/>
      <c r="F169" s="75"/>
      <c r="G169" s="26"/>
    </row>
    <row r="170" spans="1:10" s="18" customFormat="1" ht="21.75" customHeight="1">
      <c r="A170" s="228" t="s">
        <v>0</v>
      </c>
      <c r="B170" s="228"/>
      <c r="C170" s="230" t="s">
        <v>116</v>
      </c>
      <c r="D170" s="231"/>
      <c r="E170" s="232" t="s">
        <v>118</v>
      </c>
      <c r="F170" s="233"/>
      <c r="G170" s="232" t="s">
        <v>119</v>
      </c>
      <c r="H170" s="233"/>
      <c r="I170" s="232" t="s">
        <v>120</v>
      </c>
      <c r="J170" s="233"/>
    </row>
    <row r="171" spans="1:10" s="18" customFormat="1" ht="21">
      <c r="A171" s="19" t="s">
        <v>24</v>
      </c>
      <c r="B171" s="20" t="s">
        <v>1</v>
      </c>
      <c r="C171" s="20" t="s">
        <v>44</v>
      </c>
      <c r="D171" s="72" t="s">
        <v>45</v>
      </c>
      <c r="E171" s="20" t="s">
        <v>44</v>
      </c>
      <c r="F171" s="72" t="s">
        <v>45</v>
      </c>
      <c r="G171" s="20" t="s">
        <v>44</v>
      </c>
      <c r="H171" s="20" t="s">
        <v>45</v>
      </c>
      <c r="I171" s="20" t="s">
        <v>44</v>
      </c>
      <c r="J171" s="20" t="s">
        <v>45</v>
      </c>
    </row>
    <row r="172" spans="1:10" s="18" customFormat="1" ht="21">
      <c r="A172" s="21" t="s">
        <v>46</v>
      </c>
      <c r="B172" s="22">
        <v>65000263</v>
      </c>
      <c r="C172" s="47">
        <v>74610</v>
      </c>
      <c r="D172" s="31">
        <v>312827.95</v>
      </c>
      <c r="E172" s="23">
        <v>95703</v>
      </c>
      <c r="F172" s="31">
        <v>401627.24</v>
      </c>
      <c r="G172" s="23">
        <v>97773</v>
      </c>
      <c r="H172" s="24">
        <v>412640.32</v>
      </c>
      <c r="I172" s="23">
        <v>89813</v>
      </c>
      <c r="J172" s="24">
        <v>374689.93</v>
      </c>
    </row>
    <row r="173" spans="1:10" s="18" customFormat="1" ht="21">
      <c r="A173" s="21" t="s">
        <v>25</v>
      </c>
      <c r="B173" s="22">
        <v>65008340</v>
      </c>
      <c r="C173" s="47">
        <v>12095</v>
      </c>
      <c r="D173" s="31">
        <v>49817.27</v>
      </c>
      <c r="E173" s="23">
        <v>19124</v>
      </c>
      <c r="F173" s="31">
        <v>76351.28</v>
      </c>
      <c r="G173" s="23">
        <v>19109</v>
      </c>
      <c r="H173" s="24">
        <v>74376</v>
      </c>
      <c r="I173" s="23">
        <v>15118</v>
      </c>
      <c r="J173" s="24">
        <v>60062.55</v>
      </c>
    </row>
    <row r="174" spans="1:10" s="18" customFormat="1" ht="21">
      <c r="A174" s="21" t="s">
        <v>26</v>
      </c>
      <c r="B174" s="22">
        <v>65008341</v>
      </c>
      <c r="C174" s="47">
        <v>56770</v>
      </c>
      <c r="D174" s="31">
        <v>261723.48</v>
      </c>
      <c r="E174" s="23">
        <v>76824</v>
      </c>
      <c r="F174" s="31">
        <v>332896.06</v>
      </c>
      <c r="G174" s="23">
        <v>86915</v>
      </c>
      <c r="H174" s="24">
        <v>373373.45</v>
      </c>
      <c r="I174" s="23">
        <v>77952</v>
      </c>
      <c r="J174" s="24">
        <v>340678.36</v>
      </c>
    </row>
    <row r="175" spans="1:10" s="18" customFormat="1" ht="21">
      <c r="A175" s="21" t="s">
        <v>42</v>
      </c>
      <c r="B175" s="22">
        <v>65020766</v>
      </c>
      <c r="C175" s="38">
        <v>42596</v>
      </c>
      <c r="D175" s="31">
        <v>199109.7</v>
      </c>
      <c r="E175" s="23">
        <v>51543</v>
      </c>
      <c r="F175" s="31">
        <v>229370.79</v>
      </c>
      <c r="G175" s="23">
        <v>53583</v>
      </c>
      <c r="H175" s="24">
        <v>241489.73</v>
      </c>
      <c r="I175" s="23">
        <v>53563</v>
      </c>
      <c r="J175" s="24">
        <v>232024.01</v>
      </c>
    </row>
    <row r="176" spans="1:10" s="18" customFormat="1" ht="21">
      <c r="A176" s="97" t="s">
        <v>85</v>
      </c>
      <c r="B176" s="22">
        <v>96400533</v>
      </c>
      <c r="C176" s="38">
        <v>4000</v>
      </c>
      <c r="D176" s="31">
        <v>16566.42</v>
      </c>
      <c r="E176" s="23">
        <v>6000</v>
      </c>
      <c r="F176" s="31">
        <v>24682.59</v>
      </c>
      <c r="G176" s="23">
        <v>7000</v>
      </c>
      <c r="H176" s="24">
        <v>28740.67</v>
      </c>
      <c r="I176" s="23">
        <v>6000</v>
      </c>
      <c r="J176" s="24">
        <v>24682.59</v>
      </c>
    </row>
    <row r="177" spans="2:10" s="18" customFormat="1" ht="21.75" thickBot="1">
      <c r="B177" s="26"/>
      <c r="C177" s="49">
        <f aca="true" t="shared" si="4" ref="C177:J177">SUM(C172:C176)</f>
        <v>190071</v>
      </c>
      <c r="D177" s="49">
        <f t="shared" si="4"/>
        <v>840044.8200000002</v>
      </c>
      <c r="E177" s="42">
        <f t="shared" si="4"/>
        <v>249194</v>
      </c>
      <c r="F177" s="49">
        <f t="shared" si="4"/>
        <v>1064927.9600000002</v>
      </c>
      <c r="G177" s="42">
        <f t="shared" si="4"/>
        <v>264380</v>
      </c>
      <c r="H177" s="60">
        <f t="shared" si="4"/>
        <v>1130620.17</v>
      </c>
      <c r="I177" s="42">
        <f t="shared" si="4"/>
        <v>242446</v>
      </c>
      <c r="J177" s="60">
        <f t="shared" si="4"/>
        <v>1032137.44</v>
      </c>
    </row>
    <row r="178" spans="2:8" s="18" customFormat="1" ht="15" customHeight="1" thickTop="1">
      <c r="B178" s="26"/>
      <c r="D178" s="75"/>
      <c r="F178" s="75"/>
      <c r="G178" s="26"/>
      <c r="H178" s="18" t="s">
        <v>16</v>
      </c>
    </row>
    <row r="179" spans="1:10" s="18" customFormat="1" ht="21.75" customHeight="1">
      <c r="A179" s="228" t="s">
        <v>0</v>
      </c>
      <c r="B179" s="228"/>
      <c r="C179" s="234" t="s">
        <v>121</v>
      </c>
      <c r="D179" s="228"/>
      <c r="E179" s="228" t="s">
        <v>122</v>
      </c>
      <c r="F179" s="228"/>
      <c r="G179" s="228" t="s">
        <v>123</v>
      </c>
      <c r="H179" s="228"/>
      <c r="I179" s="228" t="s">
        <v>124</v>
      </c>
      <c r="J179" s="228"/>
    </row>
    <row r="180" spans="1:10" s="18" customFormat="1" ht="21">
      <c r="A180" s="19" t="s">
        <v>24</v>
      </c>
      <c r="B180" s="20" t="s">
        <v>1</v>
      </c>
      <c r="C180" s="20" t="s">
        <v>44</v>
      </c>
      <c r="D180" s="72" t="s">
        <v>45</v>
      </c>
      <c r="E180" s="20" t="s">
        <v>44</v>
      </c>
      <c r="F180" s="72" t="s">
        <v>45</v>
      </c>
      <c r="G180" s="20" t="s">
        <v>44</v>
      </c>
      <c r="H180" s="20" t="s">
        <v>45</v>
      </c>
      <c r="I180" s="20" t="s">
        <v>44</v>
      </c>
      <c r="J180" s="20" t="s">
        <v>45</v>
      </c>
    </row>
    <row r="181" spans="1:10" s="18" customFormat="1" ht="21">
      <c r="A181" s="21" t="s">
        <v>46</v>
      </c>
      <c r="B181" s="22">
        <v>65000263</v>
      </c>
      <c r="C181" s="23">
        <v>50387</v>
      </c>
      <c r="D181" s="31">
        <v>214311.16</v>
      </c>
      <c r="E181" s="211">
        <v>57930</v>
      </c>
      <c r="F181" s="31">
        <v>252595.81</v>
      </c>
      <c r="G181" s="95">
        <v>68534</v>
      </c>
      <c r="H181" s="68">
        <v>287359.18</v>
      </c>
      <c r="I181" s="23">
        <v>69849</v>
      </c>
      <c r="J181" s="24">
        <v>284363.63</v>
      </c>
    </row>
    <row r="182" spans="1:10" s="18" customFormat="1" ht="21">
      <c r="A182" s="21" t="s">
        <v>25</v>
      </c>
      <c r="B182" s="22">
        <v>65008340</v>
      </c>
      <c r="C182" s="23">
        <v>9062</v>
      </c>
      <c r="D182" s="31">
        <v>36873.55</v>
      </c>
      <c r="E182" s="23">
        <v>9072</v>
      </c>
      <c r="F182" s="31">
        <v>39003.06</v>
      </c>
      <c r="G182" s="95">
        <v>12085</v>
      </c>
      <c r="H182" s="68">
        <v>51081.38</v>
      </c>
      <c r="I182" s="23">
        <v>14103</v>
      </c>
      <c r="J182" s="24">
        <v>57258.47</v>
      </c>
    </row>
    <row r="183" spans="1:10" s="18" customFormat="1" ht="21">
      <c r="A183" s="21" t="s">
        <v>26</v>
      </c>
      <c r="B183" s="22">
        <v>65008341</v>
      </c>
      <c r="C183" s="23">
        <v>27495</v>
      </c>
      <c r="D183" s="31">
        <v>128728.6</v>
      </c>
      <c r="E183" s="23">
        <v>32589</v>
      </c>
      <c r="F183" s="31">
        <v>148393.21</v>
      </c>
      <c r="G183" s="95">
        <v>59858</v>
      </c>
      <c r="H183" s="68">
        <v>281324.25</v>
      </c>
      <c r="I183" s="23">
        <v>49696</v>
      </c>
      <c r="J183" s="24">
        <v>236311.34</v>
      </c>
    </row>
    <row r="184" spans="1:10" s="18" customFormat="1" ht="21">
      <c r="A184" s="21" t="s">
        <v>42</v>
      </c>
      <c r="B184" s="22">
        <v>65020766</v>
      </c>
      <c r="C184" s="23">
        <v>24590</v>
      </c>
      <c r="D184" s="31">
        <v>126063.85</v>
      </c>
      <c r="E184" s="23">
        <v>36534</v>
      </c>
      <c r="F184" s="31">
        <v>168726.73</v>
      </c>
      <c r="G184" s="95">
        <v>58564</v>
      </c>
      <c r="H184" s="68">
        <v>255920.8</v>
      </c>
      <c r="I184" s="23">
        <v>64816</v>
      </c>
      <c r="J184" s="24">
        <v>285372.16</v>
      </c>
    </row>
    <row r="185" spans="1:10" s="18" customFormat="1" ht="21">
      <c r="A185" s="97" t="s">
        <v>85</v>
      </c>
      <c r="B185" s="22">
        <v>96400533</v>
      </c>
      <c r="C185" s="23">
        <v>6000</v>
      </c>
      <c r="D185" s="31">
        <v>24682.59</v>
      </c>
      <c r="E185" s="23">
        <v>5000</v>
      </c>
      <c r="F185" s="31">
        <v>20624.51</v>
      </c>
      <c r="G185" s="95">
        <v>5000</v>
      </c>
      <c r="H185" s="68">
        <v>20624.51</v>
      </c>
      <c r="I185" s="23">
        <v>6000</v>
      </c>
      <c r="J185" s="24">
        <v>24682.59</v>
      </c>
    </row>
    <row r="186" spans="2:10" s="18" customFormat="1" ht="21.75" thickBot="1">
      <c r="B186" s="26"/>
      <c r="C186" s="152">
        <f aca="true" t="shared" si="5" ref="C186:H186">SUM(C181:C185)</f>
        <v>117534</v>
      </c>
      <c r="D186" s="153">
        <f t="shared" si="5"/>
        <v>530659.75</v>
      </c>
      <c r="E186" s="152">
        <f t="shared" si="5"/>
        <v>141125</v>
      </c>
      <c r="F186" s="153">
        <f t="shared" si="5"/>
        <v>629343.32</v>
      </c>
      <c r="G186" s="287">
        <f t="shared" si="5"/>
        <v>204041</v>
      </c>
      <c r="H186" s="28">
        <f t="shared" si="5"/>
        <v>896310.1200000001</v>
      </c>
      <c r="I186" s="27">
        <f>SUM(I181:I185)</f>
        <v>204464</v>
      </c>
      <c r="J186" s="28">
        <f>SUM(J181:J185)</f>
        <v>887988.1899999998</v>
      </c>
    </row>
    <row r="187" spans="2:10" s="18" customFormat="1" ht="21.75" thickTop="1">
      <c r="B187" s="26"/>
      <c r="C187" s="280"/>
      <c r="D187" s="281"/>
      <c r="E187" s="280"/>
      <c r="F187" s="281"/>
      <c r="G187" s="282"/>
      <c r="H187" s="283"/>
      <c r="I187" s="280"/>
      <c r="J187" s="283"/>
    </row>
    <row r="188" spans="2:9" s="18" customFormat="1" ht="21">
      <c r="B188" s="26"/>
      <c r="C188" s="284"/>
      <c r="D188" s="285"/>
      <c r="E188" s="284"/>
      <c r="F188" s="285"/>
      <c r="G188" s="286"/>
      <c r="I188" s="18" t="s">
        <v>16</v>
      </c>
    </row>
    <row r="189" spans="1:10" s="11" customFormat="1" ht="40.5" customHeight="1">
      <c r="A189" s="235" t="s">
        <v>127</v>
      </c>
      <c r="B189" s="235"/>
      <c r="C189" s="235"/>
      <c r="D189" s="235"/>
      <c r="E189" s="235"/>
      <c r="F189" s="235"/>
      <c r="G189" s="235"/>
      <c r="H189" s="235"/>
      <c r="I189" s="235"/>
      <c r="J189" s="235"/>
    </row>
    <row r="190" spans="1:10" s="18" customFormat="1" ht="21.75" customHeight="1">
      <c r="A190" s="229" t="s">
        <v>0</v>
      </c>
      <c r="B190" s="229"/>
      <c r="C190" s="230" t="s">
        <v>112</v>
      </c>
      <c r="D190" s="231"/>
      <c r="E190" s="229" t="s">
        <v>113</v>
      </c>
      <c r="F190" s="229"/>
      <c r="G190" s="229" t="s">
        <v>114</v>
      </c>
      <c r="H190" s="229"/>
      <c r="I190" s="229" t="s">
        <v>115</v>
      </c>
      <c r="J190" s="229"/>
    </row>
    <row r="191" spans="1:10" s="18" customFormat="1" ht="21">
      <c r="A191" s="19" t="s">
        <v>27</v>
      </c>
      <c r="B191" s="20" t="s">
        <v>1</v>
      </c>
      <c r="C191" s="20" t="s">
        <v>44</v>
      </c>
      <c r="D191" s="72" t="s">
        <v>45</v>
      </c>
      <c r="E191" s="20" t="s">
        <v>44</v>
      </c>
      <c r="F191" s="72" t="s">
        <v>45</v>
      </c>
      <c r="G191" s="20" t="s">
        <v>44</v>
      </c>
      <c r="H191" s="20" t="s">
        <v>45</v>
      </c>
      <c r="I191" s="20" t="s">
        <v>44</v>
      </c>
      <c r="J191" s="20" t="s">
        <v>45</v>
      </c>
    </row>
    <row r="192" spans="1:10" s="18" customFormat="1" ht="21">
      <c r="A192" s="21" t="s">
        <v>27</v>
      </c>
      <c r="B192" s="22">
        <v>64004425</v>
      </c>
      <c r="C192" s="23">
        <v>134139</v>
      </c>
      <c r="D192" s="31">
        <v>574965.31</v>
      </c>
      <c r="E192" s="23">
        <v>127134</v>
      </c>
      <c r="F192" s="31">
        <v>545382.25</v>
      </c>
      <c r="G192" s="25">
        <v>82848</v>
      </c>
      <c r="H192" s="24">
        <v>344541.34</v>
      </c>
      <c r="I192" s="23">
        <v>90968</v>
      </c>
      <c r="J192" s="24">
        <v>403821.67</v>
      </c>
    </row>
    <row r="193" spans="2:10" s="18" customFormat="1" ht="21.75" thickBot="1">
      <c r="B193" s="26"/>
      <c r="C193" s="42">
        <f aca="true" t="shared" si="6" ref="C193:H193">SUM(C192)</f>
        <v>134139</v>
      </c>
      <c r="D193" s="49">
        <f t="shared" si="6"/>
        <v>574965.31</v>
      </c>
      <c r="E193" s="42">
        <f t="shared" si="6"/>
        <v>127134</v>
      </c>
      <c r="F193" s="49">
        <f t="shared" si="6"/>
        <v>545382.25</v>
      </c>
      <c r="G193" s="45">
        <f t="shared" si="6"/>
        <v>82848</v>
      </c>
      <c r="H193" s="43">
        <f t="shared" si="6"/>
        <v>344541.34</v>
      </c>
      <c r="I193" s="42">
        <f>SUM(I192)</f>
        <v>90968</v>
      </c>
      <c r="J193" s="46">
        <f>SUM(J192)</f>
        <v>403821.67</v>
      </c>
    </row>
    <row r="194" spans="2:7" s="18" customFormat="1" ht="21.75" thickTop="1">
      <c r="B194" s="26"/>
      <c r="D194" s="75"/>
      <c r="F194" s="75"/>
      <c r="G194" s="26"/>
    </row>
    <row r="195" spans="1:7" s="18" customFormat="1" ht="21">
      <c r="A195" s="18" t="s">
        <v>16</v>
      </c>
      <c r="B195" s="26"/>
      <c r="D195" s="75"/>
      <c r="F195" s="75"/>
      <c r="G195" s="26"/>
    </row>
    <row r="196" spans="1:10" s="18" customFormat="1" ht="21.75" customHeight="1">
      <c r="A196" s="228" t="s">
        <v>0</v>
      </c>
      <c r="B196" s="228"/>
      <c r="C196" s="230" t="s">
        <v>116</v>
      </c>
      <c r="D196" s="231"/>
      <c r="E196" s="232" t="s">
        <v>118</v>
      </c>
      <c r="F196" s="233"/>
      <c r="G196" s="232" t="s">
        <v>119</v>
      </c>
      <c r="H196" s="233"/>
      <c r="I196" s="232" t="s">
        <v>120</v>
      </c>
      <c r="J196" s="233"/>
    </row>
    <row r="197" spans="1:10" s="18" customFormat="1" ht="21">
      <c r="A197" s="19" t="s">
        <v>27</v>
      </c>
      <c r="B197" s="20" t="s">
        <v>1</v>
      </c>
      <c r="C197" s="20" t="s">
        <v>44</v>
      </c>
      <c r="D197" s="72" t="s">
        <v>45</v>
      </c>
      <c r="E197" s="20" t="s">
        <v>44</v>
      </c>
      <c r="F197" s="72" t="s">
        <v>45</v>
      </c>
      <c r="G197" s="20" t="s">
        <v>44</v>
      </c>
      <c r="H197" s="20" t="s">
        <v>45</v>
      </c>
      <c r="I197" s="20" t="s">
        <v>44</v>
      </c>
      <c r="J197" s="20" t="s">
        <v>45</v>
      </c>
    </row>
    <row r="198" spans="1:10" s="18" customFormat="1" ht="21">
      <c r="A198" s="21" t="s">
        <v>27</v>
      </c>
      <c r="B198" s="22">
        <v>64004425</v>
      </c>
      <c r="C198" s="23">
        <v>112102</v>
      </c>
      <c r="D198" s="31">
        <v>493079.68</v>
      </c>
      <c r="E198" s="23">
        <v>130084</v>
      </c>
      <c r="F198" s="31">
        <v>559165.03</v>
      </c>
      <c r="G198" s="25">
        <v>128372</v>
      </c>
      <c r="H198" s="24">
        <v>574449.43</v>
      </c>
      <c r="I198" s="23">
        <v>128291</v>
      </c>
      <c r="J198" s="24">
        <v>547126.12</v>
      </c>
    </row>
    <row r="199" spans="2:10" s="18" customFormat="1" ht="21.75" thickBot="1">
      <c r="B199" s="26"/>
      <c r="C199" s="42">
        <f aca="true" t="shared" si="7" ref="C199:H199">SUM(C198)</f>
        <v>112102</v>
      </c>
      <c r="D199" s="49">
        <f t="shared" si="7"/>
        <v>493079.68</v>
      </c>
      <c r="E199" s="42">
        <f t="shared" si="7"/>
        <v>130084</v>
      </c>
      <c r="F199" s="49">
        <f>SUM(F198)</f>
        <v>559165.03</v>
      </c>
      <c r="G199" s="45">
        <f>SUM(G198)</f>
        <v>128372</v>
      </c>
      <c r="H199" s="43">
        <f t="shared" si="7"/>
        <v>574449.43</v>
      </c>
      <c r="I199" s="42">
        <f>SUM(I198)</f>
        <v>128291</v>
      </c>
      <c r="J199" s="46">
        <f>SUM(J198)</f>
        <v>547126.12</v>
      </c>
    </row>
    <row r="200" spans="2:7" s="18" customFormat="1" ht="21.75" thickTop="1">
      <c r="B200" s="26"/>
      <c r="D200" s="75"/>
      <c r="F200" s="75"/>
      <c r="G200" s="26"/>
    </row>
    <row r="201" spans="2:7" s="18" customFormat="1" ht="21">
      <c r="B201" s="26"/>
      <c r="D201" s="75"/>
      <c r="F201" s="75"/>
      <c r="G201" s="26"/>
    </row>
    <row r="202" spans="1:10" s="18" customFormat="1" ht="21.75" customHeight="1">
      <c r="A202" s="228" t="s">
        <v>0</v>
      </c>
      <c r="B202" s="228"/>
      <c r="C202" s="234" t="s">
        <v>121</v>
      </c>
      <c r="D202" s="228"/>
      <c r="E202" s="228" t="s">
        <v>122</v>
      </c>
      <c r="F202" s="228"/>
      <c r="G202" s="228" t="s">
        <v>123</v>
      </c>
      <c r="H202" s="228"/>
      <c r="I202" s="228" t="s">
        <v>124</v>
      </c>
      <c r="J202" s="228"/>
    </row>
    <row r="203" spans="1:10" s="18" customFormat="1" ht="21">
      <c r="A203" s="19" t="s">
        <v>27</v>
      </c>
      <c r="B203" s="20" t="s">
        <v>1</v>
      </c>
      <c r="C203" s="20" t="s">
        <v>44</v>
      </c>
      <c r="D203" s="72" t="s">
        <v>45</v>
      </c>
      <c r="E203" s="20" t="s">
        <v>44</v>
      </c>
      <c r="F203" s="72" t="s">
        <v>45</v>
      </c>
      <c r="G203" s="20" t="s">
        <v>44</v>
      </c>
      <c r="H203" s="20" t="s">
        <v>45</v>
      </c>
      <c r="I203" s="20" t="s">
        <v>44</v>
      </c>
      <c r="J203" s="20" t="s">
        <v>45</v>
      </c>
    </row>
    <row r="204" spans="1:10" s="18" customFormat="1" ht="21">
      <c r="A204" s="21" t="s">
        <v>27</v>
      </c>
      <c r="B204" s="22">
        <v>64004425</v>
      </c>
      <c r="C204" s="67">
        <v>86804</v>
      </c>
      <c r="D204" s="73">
        <v>365363.77</v>
      </c>
      <c r="E204" s="23">
        <v>96881</v>
      </c>
      <c r="F204" s="31">
        <v>417342.69</v>
      </c>
      <c r="G204" s="23">
        <v>130235</v>
      </c>
      <c r="H204" s="24">
        <v>570401.6</v>
      </c>
      <c r="I204" s="23">
        <v>120045</v>
      </c>
      <c r="J204" s="24">
        <v>520410.46</v>
      </c>
    </row>
    <row r="205" spans="2:10" s="18" customFormat="1" ht="21.75" thickBot="1">
      <c r="B205" s="26"/>
      <c r="C205" s="42">
        <f aca="true" t="shared" si="8" ref="C205:J205">SUM(C204)</f>
        <v>86804</v>
      </c>
      <c r="D205" s="49">
        <f t="shared" si="8"/>
        <v>365363.77</v>
      </c>
      <c r="E205" s="42">
        <f t="shared" si="8"/>
        <v>96881</v>
      </c>
      <c r="F205" s="49">
        <f t="shared" si="8"/>
        <v>417342.69</v>
      </c>
      <c r="G205" s="45">
        <f t="shared" si="8"/>
        <v>130235</v>
      </c>
      <c r="H205" s="43">
        <f t="shared" si="8"/>
        <v>570401.6</v>
      </c>
      <c r="I205" s="42">
        <f t="shared" si="8"/>
        <v>120045</v>
      </c>
      <c r="J205" s="46">
        <f t="shared" si="8"/>
        <v>520410.46</v>
      </c>
    </row>
    <row r="206" spans="2:7" s="18" customFormat="1" ht="21.75" thickTop="1">
      <c r="B206" s="26"/>
      <c r="D206" s="75"/>
      <c r="F206" s="75"/>
      <c r="G206" s="26"/>
    </row>
    <row r="207" spans="2:7" s="9" customFormat="1" ht="18.75">
      <c r="B207" s="10"/>
      <c r="D207" s="77"/>
      <c r="F207" s="77"/>
      <c r="G207" s="10"/>
    </row>
    <row r="208" spans="2:7" s="9" customFormat="1" ht="18.75">
      <c r="B208" s="10"/>
      <c r="D208" s="77"/>
      <c r="F208" s="77"/>
      <c r="G208" s="10"/>
    </row>
    <row r="209" spans="2:7" s="9" customFormat="1" ht="18.75">
      <c r="B209" s="10"/>
      <c r="D209" s="77"/>
      <c r="F209" s="77"/>
      <c r="G209" s="10"/>
    </row>
    <row r="210" spans="2:7" s="9" customFormat="1" ht="18.75">
      <c r="B210" s="10"/>
      <c r="D210" s="77"/>
      <c r="F210" s="77"/>
      <c r="G210" s="10"/>
    </row>
    <row r="211" spans="2:7" s="9" customFormat="1" ht="18.75">
      <c r="B211" s="10"/>
      <c r="D211" s="77"/>
      <c r="F211" s="77"/>
      <c r="G211" s="10"/>
    </row>
    <row r="212" spans="2:7" s="9" customFormat="1" ht="18.75">
      <c r="B212" s="10"/>
      <c r="D212" s="77"/>
      <c r="F212" s="77"/>
      <c r="G212" s="10"/>
    </row>
    <row r="213" spans="2:7" s="9" customFormat="1" ht="18.75">
      <c r="B213" s="10"/>
      <c r="D213" s="77"/>
      <c r="F213" s="77"/>
      <c r="G213" s="10"/>
    </row>
    <row r="214" spans="1:10" s="11" customFormat="1" ht="40.5" customHeight="1">
      <c r="A214" s="235" t="s">
        <v>128</v>
      </c>
      <c r="B214" s="235"/>
      <c r="C214" s="235"/>
      <c r="D214" s="235"/>
      <c r="E214" s="235"/>
      <c r="F214" s="235"/>
      <c r="G214" s="235"/>
      <c r="H214" s="235"/>
      <c r="I214" s="235"/>
      <c r="J214" s="235"/>
    </row>
    <row r="215" spans="1:10" s="18" customFormat="1" ht="21.75" customHeight="1">
      <c r="A215" s="229" t="s">
        <v>0</v>
      </c>
      <c r="B215" s="229"/>
      <c r="C215" s="230" t="s">
        <v>112</v>
      </c>
      <c r="D215" s="231"/>
      <c r="E215" s="229" t="s">
        <v>113</v>
      </c>
      <c r="F215" s="229"/>
      <c r="G215" s="229" t="s">
        <v>114</v>
      </c>
      <c r="H215" s="229"/>
      <c r="I215" s="229" t="s">
        <v>115</v>
      </c>
      <c r="J215" s="229"/>
    </row>
    <row r="216" spans="1:10" s="18" customFormat="1" ht="21">
      <c r="A216" s="19" t="s">
        <v>29</v>
      </c>
      <c r="B216" s="20" t="s">
        <v>1</v>
      </c>
      <c r="C216" s="20" t="s">
        <v>44</v>
      </c>
      <c r="D216" s="72" t="s">
        <v>45</v>
      </c>
      <c r="E216" s="20" t="s">
        <v>44</v>
      </c>
      <c r="F216" s="72" t="s">
        <v>45</v>
      </c>
      <c r="G216" s="20" t="s">
        <v>44</v>
      </c>
      <c r="H216" s="20" t="s">
        <v>45</v>
      </c>
      <c r="I216" s="20" t="s">
        <v>44</v>
      </c>
      <c r="J216" s="20" t="s">
        <v>45</v>
      </c>
    </row>
    <row r="217" spans="1:10" s="18" customFormat="1" ht="21">
      <c r="A217" s="21" t="s">
        <v>29</v>
      </c>
      <c r="B217" s="22">
        <v>64003166</v>
      </c>
      <c r="C217" s="23">
        <v>66563</v>
      </c>
      <c r="D217" s="31">
        <v>285356.35</v>
      </c>
      <c r="E217" s="23">
        <v>63561</v>
      </c>
      <c r="F217" s="31">
        <v>273711.59</v>
      </c>
      <c r="G217" s="21">
        <v>50511</v>
      </c>
      <c r="H217" s="75">
        <v>209096.91</v>
      </c>
      <c r="I217" s="23">
        <v>59522</v>
      </c>
      <c r="J217" s="24">
        <v>254379.62</v>
      </c>
    </row>
    <row r="218" spans="1:10" s="18" customFormat="1" ht="21">
      <c r="A218" s="21"/>
      <c r="B218" s="22">
        <v>64003229</v>
      </c>
      <c r="C218" s="23">
        <v>1716</v>
      </c>
      <c r="D218" s="31">
        <v>7634.44</v>
      </c>
      <c r="E218" s="23">
        <v>1696</v>
      </c>
      <c r="F218" s="31">
        <v>7543.21</v>
      </c>
      <c r="G218" s="23">
        <v>1591</v>
      </c>
      <c r="H218" s="31">
        <v>7064.29</v>
      </c>
      <c r="I218" s="23">
        <v>1733</v>
      </c>
      <c r="J218" s="24">
        <v>7791.71</v>
      </c>
    </row>
    <row r="219" spans="1:10" s="18" customFormat="1" ht="21">
      <c r="A219" s="21"/>
      <c r="B219" s="22">
        <v>64003230</v>
      </c>
      <c r="C219" s="23">
        <v>30449</v>
      </c>
      <c r="D219" s="31">
        <v>124090.86</v>
      </c>
      <c r="E219" s="23">
        <v>29473</v>
      </c>
      <c r="F219" s="31">
        <v>119872.21</v>
      </c>
      <c r="G219" s="25">
        <v>30449</v>
      </c>
      <c r="H219" s="31">
        <v>123255.09</v>
      </c>
      <c r="I219" s="23">
        <v>32438</v>
      </c>
      <c r="J219" s="24">
        <v>132245.74</v>
      </c>
    </row>
    <row r="220" spans="1:10" s="18" customFormat="1" ht="21">
      <c r="A220" s="21"/>
      <c r="B220" s="22">
        <v>64003231</v>
      </c>
      <c r="C220" s="23">
        <v>2265</v>
      </c>
      <c r="D220" s="31">
        <v>10138.46</v>
      </c>
      <c r="E220" s="25">
        <v>436</v>
      </c>
      <c r="F220" s="31">
        <v>1796.24</v>
      </c>
      <c r="G220" s="25">
        <v>533</v>
      </c>
      <c r="H220" s="31">
        <v>2238.66</v>
      </c>
      <c r="I220" s="23">
        <v>560</v>
      </c>
      <c r="J220" s="24">
        <v>2387.58</v>
      </c>
    </row>
    <row r="221" spans="1:10" s="18" customFormat="1" ht="21">
      <c r="A221" s="21" t="s">
        <v>30</v>
      </c>
      <c r="B221" s="22">
        <v>64007858</v>
      </c>
      <c r="C221" s="23">
        <v>4100</v>
      </c>
      <c r="D221" s="51">
        <v>18508.07</v>
      </c>
      <c r="E221" s="23">
        <v>3324</v>
      </c>
      <c r="F221" s="31">
        <v>14968.66</v>
      </c>
      <c r="G221" s="25">
        <v>2752</v>
      </c>
      <c r="H221" s="31">
        <v>12359.72</v>
      </c>
      <c r="I221" s="23">
        <v>3622</v>
      </c>
      <c r="J221" s="24">
        <v>16494.52</v>
      </c>
    </row>
    <row r="222" spans="1:10" s="18" customFormat="1" ht="21">
      <c r="A222" s="21" t="s">
        <v>31</v>
      </c>
      <c r="B222" s="22">
        <v>64008350</v>
      </c>
      <c r="C222" s="23">
        <v>150287</v>
      </c>
      <c r="D222" s="31">
        <v>643429.7</v>
      </c>
      <c r="E222" s="23">
        <v>139183</v>
      </c>
      <c r="F222" s="31">
        <v>590615.2</v>
      </c>
      <c r="G222" s="29">
        <v>129249</v>
      </c>
      <c r="H222" s="31">
        <v>526848.3</v>
      </c>
      <c r="I222" s="23">
        <v>125263</v>
      </c>
      <c r="J222" s="24">
        <v>542253.77</v>
      </c>
    </row>
    <row r="223" spans="2:10" s="18" customFormat="1" ht="21.75" thickBot="1">
      <c r="B223" s="26"/>
      <c r="C223" s="27">
        <f>SUM(C217:C222)</f>
        <v>255380</v>
      </c>
      <c r="D223" s="40">
        <f aca="true" t="shared" si="9" ref="D223:I223">SUM(D217:D222)</f>
        <v>1089157.88</v>
      </c>
      <c r="E223" s="27">
        <f t="shared" si="9"/>
        <v>237673</v>
      </c>
      <c r="F223" s="40">
        <f>SUM(F217:F222)</f>
        <v>1008507.11</v>
      </c>
      <c r="G223" s="37">
        <f>SUM(G217:G222)</f>
        <v>215085</v>
      </c>
      <c r="H223" s="28">
        <f>SUM(H217:H222)</f>
        <v>880862.97</v>
      </c>
      <c r="I223" s="27">
        <f t="shared" si="9"/>
        <v>223138</v>
      </c>
      <c r="J223" s="35">
        <f>SUM(J217:J222)</f>
        <v>955552.9400000001</v>
      </c>
    </row>
    <row r="224" spans="2:10" s="9" customFormat="1" ht="19.5" thickTop="1">
      <c r="B224" s="10"/>
      <c r="C224" s="16"/>
      <c r="D224" s="80"/>
      <c r="E224" s="16"/>
      <c r="F224" s="80"/>
      <c r="G224" s="17"/>
      <c r="H224" s="13"/>
      <c r="I224" s="16"/>
      <c r="J224" s="13"/>
    </row>
    <row r="225" spans="2:10" s="9" customFormat="1" ht="18.75">
      <c r="B225" s="10"/>
      <c r="C225" s="16"/>
      <c r="D225" s="80"/>
      <c r="E225" s="16"/>
      <c r="F225" s="80"/>
      <c r="G225" s="17"/>
      <c r="H225" s="13"/>
      <c r="I225" s="16"/>
      <c r="J225" s="13"/>
    </row>
    <row r="226" spans="2:7" s="9" customFormat="1" ht="18.75">
      <c r="B226" s="10"/>
      <c r="D226" s="77"/>
      <c r="F226" s="77"/>
      <c r="G226" s="10"/>
    </row>
    <row r="227" spans="2:7" s="9" customFormat="1" ht="18.75">
      <c r="B227" s="10"/>
      <c r="D227" s="77"/>
      <c r="F227" s="77" t="s">
        <v>16</v>
      </c>
      <c r="G227" s="10"/>
    </row>
    <row r="228" spans="1:10" s="18" customFormat="1" ht="21.75" customHeight="1">
      <c r="A228" s="228" t="s">
        <v>0</v>
      </c>
      <c r="B228" s="228"/>
      <c r="C228" s="230" t="s">
        <v>116</v>
      </c>
      <c r="D228" s="231"/>
      <c r="E228" s="232" t="s">
        <v>118</v>
      </c>
      <c r="F228" s="233"/>
      <c r="G228" s="232" t="s">
        <v>119</v>
      </c>
      <c r="H228" s="233"/>
      <c r="I228" s="232" t="s">
        <v>120</v>
      </c>
      <c r="J228" s="233"/>
    </row>
    <row r="229" spans="1:10" s="18" customFormat="1" ht="21">
      <c r="A229" s="19" t="s">
        <v>29</v>
      </c>
      <c r="B229" s="20" t="s">
        <v>1</v>
      </c>
      <c r="C229" s="20" t="s">
        <v>44</v>
      </c>
      <c r="D229" s="72" t="s">
        <v>45</v>
      </c>
      <c r="E229" s="20" t="s">
        <v>44</v>
      </c>
      <c r="F229" s="72" t="s">
        <v>45</v>
      </c>
      <c r="G229" s="20" t="s">
        <v>44</v>
      </c>
      <c r="H229" s="20" t="s">
        <v>45</v>
      </c>
      <c r="I229" s="20" t="s">
        <v>44</v>
      </c>
      <c r="J229" s="20" t="s">
        <v>45</v>
      </c>
    </row>
    <row r="230" spans="1:10" s="18" customFormat="1" ht="21">
      <c r="A230" s="21" t="s">
        <v>29</v>
      </c>
      <c r="B230" s="22">
        <v>64003166</v>
      </c>
      <c r="C230" s="23">
        <v>63540</v>
      </c>
      <c r="D230" s="31">
        <v>268424.61</v>
      </c>
      <c r="E230" s="23">
        <v>74172</v>
      </c>
      <c r="F230" s="31">
        <v>314628.98</v>
      </c>
      <c r="G230" s="23">
        <v>73653</v>
      </c>
      <c r="H230" s="24">
        <v>308775.77</v>
      </c>
      <c r="I230" s="23">
        <v>71703</v>
      </c>
      <c r="J230" s="24">
        <v>300481.17</v>
      </c>
    </row>
    <row r="231" spans="1:10" s="18" customFormat="1" ht="21">
      <c r="A231" s="21"/>
      <c r="B231" s="22">
        <v>64003229</v>
      </c>
      <c r="C231" s="23">
        <v>1510</v>
      </c>
      <c r="D231" s="31">
        <v>6764.33</v>
      </c>
      <c r="E231" s="23">
        <v>1624</v>
      </c>
      <c r="F231" s="31">
        <v>7289.54</v>
      </c>
      <c r="G231" s="23">
        <v>1297</v>
      </c>
      <c r="H231" s="24">
        <v>5783.01</v>
      </c>
      <c r="I231" s="23">
        <v>1360</v>
      </c>
      <c r="J231" s="24">
        <v>6073.26</v>
      </c>
    </row>
    <row r="232" spans="1:10" s="18" customFormat="1" ht="21">
      <c r="A232" s="21"/>
      <c r="B232" s="22">
        <v>64003230</v>
      </c>
      <c r="C232" s="23">
        <v>46296</v>
      </c>
      <c r="D232" s="31">
        <v>217388.09</v>
      </c>
      <c r="E232" s="23">
        <v>33341</v>
      </c>
      <c r="F232" s="31">
        <v>144268.84</v>
      </c>
      <c r="G232" s="23">
        <v>35243</v>
      </c>
      <c r="H232" s="24">
        <v>148352.44</v>
      </c>
      <c r="I232" s="23">
        <v>37653</v>
      </c>
      <c r="J232" s="24">
        <v>154555.15</v>
      </c>
    </row>
    <row r="233" spans="1:10" s="18" customFormat="1" ht="21">
      <c r="A233" s="21"/>
      <c r="B233" s="22">
        <v>64003231</v>
      </c>
      <c r="C233" s="23">
        <v>370</v>
      </c>
      <c r="D233" s="31">
        <v>1518.65</v>
      </c>
      <c r="E233" s="23">
        <v>414</v>
      </c>
      <c r="F233" s="31">
        <v>1714.94</v>
      </c>
      <c r="G233" s="23">
        <v>372</v>
      </c>
      <c r="H233" s="24">
        <v>1527.44</v>
      </c>
      <c r="I233" s="23">
        <v>375</v>
      </c>
      <c r="J233" s="24">
        <v>1540.62</v>
      </c>
    </row>
    <row r="234" spans="1:10" s="18" customFormat="1" ht="21">
      <c r="A234" s="21" t="s">
        <v>30</v>
      </c>
      <c r="B234" s="22">
        <v>64007858</v>
      </c>
      <c r="C234" s="23">
        <v>3648</v>
      </c>
      <c r="D234" s="31">
        <v>16614.3</v>
      </c>
      <c r="E234" s="23">
        <v>6599</v>
      </c>
      <c r="F234" s="31">
        <v>30209.86</v>
      </c>
      <c r="G234" s="23">
        <v>5574</v>
      </c>
      <c r="H234" s="24">
        <v>25487.58</v>
      </c>
      <c r="I234" s="23">
        <v>5782</v>
      </c>
      <c r="J234" s="24">
        <v>26445.85</v>
      </c>
    </row>
    <row r="235" spans="1:10" s="18" customFormat="1" ht="21">
      <c r="A235" s="21" t="s">
        <v>31</v>
      </c>
      <c r="B235" s="22">
        <v>64008350</v>
      </c>
      <c r="C235" s="23">
        <v>142332</v>
      </c>
      <c r="D235" s="31">
        <v>612662.8</v>
      </c>
      <c r="E235" s="23">
        <v>161330</v>
      </c>
      <c r="F235" s="31">
        <v>680841.05</v>
      </c>
      <c r="G235" s="23">
        <v>154421</v>
      </c>
      <c r="H235" s="24">
        <v>664800.43</v>
      </c>
      <c r="I235" s="23">
        <v>157493</v>
      </c>
      <c r="J235" s="24">
        <v>667555.26</v>
      </c>
    </row>
    <row r="236" spans="2:10" s="18" customFormat="1" ht="21.75" thickBot="1">
      <c r="B236" s="26"/>
      <c r="C236" s="27">
        <f aca="true" t="shared" si="10" ref="C236:J236">SUM(C230:C235)</f>
        <v>257696</v>
      </c>
      <c r="D236" s="40">
        <f t="shared" si="10"/>
        <v>1123372.78</v>
      </c>
      <c r="E236" s="27">
        <f t="shared" si="10"/>
        <v>277480</v>
      </c>
      <c r="F236" s="40">
        <f t="shared" si="10"/>
        <v>1178953.21</v>
      </c>
      <c r="G236" s="37">
        <f t="shared" si="10"/>
        <v>270560</v>
      </c>
      <c r="H236" s="28">
        <f t="shared" si="10"/>
        <v>1154726.6700000002</v>
      </c>
      <c r="I236" s="27">
        <f t="shared" si="10"/>
        <v>274366</v>
      </c>
      <c r="J236" s="28">
        <f t="shared" si="10"/>
        <v>1156651.31</v>
      </c>
    </row>
    <row r="237" spans="2:7" s="18" customFormat="1" ht="21.75" thickTop="1">
      <c r="B237" s="26"/>
      <c r="D237" s="75" t="s">
        <v>16</v>
      </c>
      <c r="F237" s="75"/>
      <c r="G237" s="26"/>
    </row>
    <row r="238" spans="2:7" s="9" customFormat="1" ht="18.75">
      <c r="B238" s="10"/>
      <c r="D238" s="77"/>
      <c r="F238" s="77"/>
      <c r="G238" s="10"/>
    </row>
    <row r="239" spans="2:7" s="9" customFormat="1" ht="18.75">
      <c r="B239" s="10"/>
      <c r="D239" s="77"/>
      <c r="F239" s="77"/>
      <c r="G239" s="10"/>
    </row>
    <row r="240" spans="1:10" s="11" customFormat="1" ht="40.5" customHeight="1">
      <c r="A240" s="235" t="s">
        <v>128</v>
      </c>
      <c r="B240" s="235"/>
      <c r="C240" s="235"/>
      <c r="D240" s="235"/>
      <c r="E240" s="235"/>
      <c r="F240" s="235"/>
      <c r="G240" s="235"/>
      <c r="H240" s="235"/>
      <c r="I240" s="235"/>
      <c r="J240" s="235"/>
    </row>
    <row r="241" spans="1:10" s="18" customFormat="1" ht="21.75" customHeight="1">
      <c r="A241" s="229" t="s">
        <v>0</v>
      </c>
      <c r="B241" s="229"/>
      <c r="C241" s="236" t="s">
        <v>121</v>
      </c>
      <c r="D241" s="229"/>
      <c r="E241" s="229" t="s">
        <v>122</v>
      </c>
      <c r="F241" s="229"/>
      <c r="G241" s="229" t="s">
        <v>123</v>
      </c>
      <c r="H241" s="229"/>
      <c r="I241" s="229" t="s">
        <v>124</v>
      </c>
      <c r="J241" s="229"/>
    </row>
    <row r="242" spans="1:10" s="18" customFormat="1" ht="21">
      <c r="A242" s="19" t="s">
        <v>29</v>
      </c>
      <c r="B242" s="20" t="s">
        <v>1</v>
      </c>
      <c r="C242" s="20" t="s">
        <v>44</v>
      </c>
      <c r="D242" s="72" t="s">
        <v>45</v>
      </c>
      <c r="E242" s="20" t="s">
        <v>44</v>
      </c>
      <c r="F242" s="72" t="s">
        <v>45</v>
      </c>
      <c r="G242" s="20" t="s">
        <v>44</v>
      </c>
      <c r="H242" s="20" t="s">
        <v>45</v>
      </c>
      <c r="I242" s="20" t="s">
        <v>44</v>
      </c>
      <c r="J242" s="20" t="s">
        <v>45</v>
      </c>
    </row>
    <row r="243" spans="1:10" s="18" customFormat="1" ht="21">
      <c r="A243" s="21" t="s">
        <v>29</v>
      </c>
      <c r="B243" s="22">
        <v>64003166</v>
      </c>
      <c r="C243" s="69">
        <v>59482</v>
      </c>
      <c r="D243" s="94">
        <v>246174.01</v>
      </c>
      <c r="E243" s="23">
        <v>51431</v>
      </c>
      <c r="F243" s="31">
        <v>205683.38</v>
      </c>
      <c r="G243" s="25">
        <v>68650</v>
      </c>
      <c r="H243" s="24">
        <v>295039.87</v>
      </c>
      <c r="I243" s="23">
        <v>64605</v>
      </c>
      <c r="J243" s="24">
        <v>274373.86</v>
      </c>
    </row>
    <row r="244" spans="1:10" s="18" customFormat="1" ht="21">
      <c r="A244" s="21"/>
      <c r="B244" s="22">
        <v>64003229</v>
      </c>
      <c r="C244" s="23">
        <v>1221</v>
      </c>
      <c r="D244" s="31">
        <v>5432.87</v>
      </c>
      <c r="E244" s="23">
        <v>1192</v>
      </c>
      <c r="F244" s="31">
        <v>5299.27</v>
      </c>
      <c r="G244" s="23">
        <v>1153</v>
      </c>
      <c r="H244" s="24">
        <v>5119.59</v>
      </c>
      <c r="I244" s="23">
        <v>1213</v>
      </c>
      <c r="J244" s="24">
        <v>5396.01</v>
      </c>
    </row>
    <row r="245" spans="1:10" s="18" customFormat="1" ht="21">
      <c r="A245" s="21"/>
      <c r="B245" s="22">
        <v>64003230</v>
      </c>
      <c r="C245" s="23">
        <v>30191</v>
      </c>
      <c r="D245" s="31">
        <v>122407.4</v>
      </c>
      <c r="E245" s="23">
        <v>29524</v>
      </c>
      <c r="F245" s="31">
        <v>123417.59</v>
      </c>
      <c r="G245" s="23">
        <v>30750</v>
      </c>
      <c r="H245" s="24">
        <v>132673.91</v>
      </c>
      <c r="I245" s="23">
        <v>27764</v>
      </c>
      <c r="J245" s="24">
        <v>118529.6</v>
      </c>
    </row>
    <row r="246" spans="1:10" s="18" customFormat="1" ht="21">
      <c r="A246" s="21"/>
      <c r="B246" s="22">
        <v>64003231</v>
      </c>
      <c r="C246" s="23">
        <v>733</v>
      </c>
      <c r="D246" s="31">
        <v>3184.61</v>
      </c>
      <c r="E246" s="23">
        <v>1068</v>
      </c>
      <c r="F246" s="31">
        <v>4727.99</v>
      </c>
      <c r="G246" s="23">
        <v>557</v>
      </c>
      <c r="H246" s="24">
        <v>2373.76</v>
      </c>
      <c r="I246" s="23">
        <v>2133</v>
      </c>
      <c r="J246" s="24">
        <v>9634.55</v>
      </c>
    </row>
    <row r="247" spans="1:10" s="18" customFormat="1" ht="21">
      <c r="A247" s="21" t="s">
        <v>30</v>
      </c>
      <c r="B247" s="22">
        <v>64007858</v>
      </c>
      <c r="C247" s="23">
        <v>2967</v>
      </c>
      <c r="D247" s="31">
        <v>13476.86</v>
      </c>
      <c r="E247" s="23">
        <v>2580</v>
      </c>
      <c r="F247" s="31">
        <v>11693.92</v>
      </c>
      <c r="G247" s="23">
        <v>2757</v>
      </c>
      <c r="H247" s="24">
        <v>12509.38</v>
      </c>
      <c r="I247" s="23">
        <v>4301</v>
      </c>
      <c r="J247" s="24">
        <v>19622.73</v>
      </c>
    </row>
    <row r="248" spans="1:10" s="18" customFormat="1" ht="21">
      <c r="A248" s="21" t="s">
        <v>31</v>
      </c>
      <c r="B248" s="22">
        <v>64008350</v>
      </c>
      <c r="C248" s="23">
        <v>116945</v>
      </c>
      <c r="D248" s="31">
        <v>474391.82</v>
      </c>
      <c r="E248" s="47">
        <v>97805</v>
      </c>
      <c r="F248" s="31">
        <v>405877.07</v>
      </c>
      <c r="G248" s="47">
        <v>112027</v>
      </c>
      <c r="H248" s="31">
        <v>483439.71</v>
      </c>
      <c r="I248" s="23">
        <v>117988</v>
      </c>
      <c r="J248" s="24">
        <v>502602.11</v>
      </c>
    </row>
    <row r="249" spans="2:10" s="18" customFormat="1" ht="21.75" thickBot="1">
      <c r="B249" s="26"/>
      <c r="C249" s="27">
        <f aca="true" t="shared" si="11" ref="C249:J249">SUM(C243:C248)</f>
        <v>211539</v>
      </c>
      <c r="D249" s="40">
        <f t="shared" si="11"/>
        <v>865067.5700000001</v>
      </c>
      <c r="E249" s="27">
        <f>SUM(E243:E248)</f>
        <v>183600</v>
      </c>
      <c r="F249" s="40">
        <f>SUM(F243:F248)</f>
        <v>756699.22</v>
      </c>
      <c r="G249" s="44">
        <f>SUM(G243:G248)</f>
        <v>215894</v>
      </c>
      <c r="H249" s="28">
        <f t="shared" si="11"/>
        <v>931156.22</v>
      </c>
      <c r="I249" s="27">
        <f t="shared" si="11"/>
        <v>218004</v>
      </c>
      <c r="J249" s="35">
        <f t="shared" si="11"/>
        <v>930158.8599999999</v>
      </c>
    </row>
    <row r="250" spans="2:7" s="9" customFormat="1" ht="19.5" thickTop="1">
      <c r="B250" s="10"/>
      <c r="D250" s="77"/>
      <c r="E250" s="9" t="s">
        <v>16</v>
      </c>
      <c r="F250" s="77"/>
      <c r="G250" s="10"/>
    </row>
    <row r="251" spans="2:7" s="9" customFormat="1" ht="18.75">
      <c r="B251" s="10"/>
      <c r="D251" s="77"/>
      <c r="F251" s="77"/>
      <c r="G251" s="10"/>
    </row>
    <row r="252" spans="2:7" s="9" customFormat="1" ht="18.75">
      <c r="B252" s="10"/>
      <c r="D252" s="77"/>
      <c r="F252" s="77"/>
      <c r="G252" s="10"/>
    </row>
    <row r="253" spans="2:7" s="9" customFormat="1" ht="18.75">
      <c r="B253" s="10"/>
      <c r="D253" s="77"/>
      <c r="F253" s="77"/>
      <c r="G253" s="10"/>
    </row>
    <row r="254" spans="2:7" s="9" customFormat="1" ht="18.75">
      <c r="B254" s="10"/>
      <c r="D254" s="77"/>
      <c r="F254" s="77"/>
      <c r="G254" s="10"/>
    </row>
    <row r="255" spans="2:7" s="9" customFormat="1" ht="18.75">
      <c r="B255" s="10"/>
      <c r="D255" s="77"/>
      <c r="F255" s="77"/>
      <c r="G255" s="10"/>
    </row>
    <row r="256" spans="2:7" s="9" customFormat="1" ht="18.75">
      <c r="B256" s="10"/>
      <c r="D256" s="77"/>
      <c r="F256" s="77"/>
      <c r="G256" s="10"/>
    </row>
    <row r="257" spans="2:8" s="9" customFormat="1" ht="18.75">
      <c r="B257" s="10"/>
      <c r="D257" s="77"/>
      <c r="F257" s="77"/>
      <c r="G257" s="10"/>
      <c r="H257" s="9" t="s">
        <v>16</v>
      </c>
    </row>
    <row r="258" spans="2:7" s="9" customFormat="1" ht="18.75">
      <c r="B258" s="10"/>
      <c r="D258" s="77"/>
      <c r="F258" s="77"/>
      <c r="G258" s="10"/>
    </row>
    <row r="259" spans="2:7" s="9" customFormat="1" ht="18.75">
      <c r="B259" s="10"/>
      <c r="D259" s="77"/>
      <c r="F259" s="77"/>
      <c r="G259" s="10"/>
    </row>
    <row r="260" spans="2:7" s="9" customFormat="1" ht="18.75">
      <c r="B260" s="10"/>
      <c r="D260" s="77"/>
      <c r="F260" s="77"/>
      <c r="G260" s="10"/>
    </row>
    <row r="261" spans="2:7" s="9" customFormat="1" ht="19.5" customHeight="1">
      <c r="B261" s="10"/>
      <c r="D261" s="77"/>
      <c r="F261" s="77"/>
      <c r="G261" s="10"/>
    </row>
    <row r="262" spans="2:9" s="9" customFormat="1" ht="18.75">
      <c r="B262" s="10"/>
      <c r="D262" s="77"/>
      <c r="E262" s="9" t="s">
        <v>16</v>
      </c>
      <c r="F262" s="77"/>
      <c r="G262" s="10"/>
      <c r="I262" s="9" t="s">
        <v>16</v>
      </c>
    </row>
    <row r="263" spans="2:7" s="9" customFormat="1" ht="18.75">
      <c r="B263" s="10"/>
      <c r="D263" s="77"/>
      <c r="F263" s="77"/>
      <c r="G263" s="10"/>
    </row>
    <row r="264" spans="2:7" s="9" customFormat="1" ht="18.75">
      <c r="B264" s="10"/>
      <c r="D264" s="77"/>
      <c r="F264" s="77"/>
      <c r="G264" s="10"/>
    </row>
    <row r="265" spans="2:7" s="9" customFormat="1" ht="18.75">
      <c r="B265" s="10"/>
      <c r="D265" s="77"/>
      <c r="F265" s="77"/>
      <c r="G265" s="10"/>
    </row>
    <row r="266" spans="2:7" s="9" customFormat="1" ht="18.75">
      <c r="B266" s="10"/>
      <c r="D266" s="77"/>
      <c r="F266" s="77"/>
      <c r="G266" s="10"/>
    </row>
    <row r="267" spans="1:10" s="11" customFormat="1" ht="40.5" customHeight="1">
      <c r="A267" s="235" t="s">
        <v>129</v>
      </c>
      <c r="B267" s="235"/>
      <c r="C267" s="235"/>
      <c r="D267" s="235"/>
      <c r="E267" s="235"/>
      <c r="F267" s="235"/>
      <c r="G267" s="235"/>
      <c r="H267" s="235"/>
      <c r="I267" s="235"/>
      <c r="J267" s="235"/>
    </row>
    <row r="268" spans="1:10" s="18" customFormat="1" ht="21.75" customHeight="1">
      <c r="A268" s="229" t="s">
        <v>0</v>
      </c>
      <c r="B268" s="229"/>
      <c r="C268" s="230" t="s">
        <v>112</v>
      </c>
      <c r="D268" s="231"/>
      <c r="E268" s="229" t="s">
        <v>113</v>
      </c>
      <c r="F268" s="229"/>
      <c r="G268" s="229" t="s">
        <v>114</v>
      </c>
      <c r="H268" s="229"/>
      <c r="I268" s="229" t="s">
        <v>115</v>
      </c>
      <c r="J268" s="229"/>
    </row>
    <row r="269" spans="1:10" s="18" customFormat="1" ht="21">
      <c r="A269" s="19" t="s">
        <v>28</v>
      </c>
      <c r="B269" s="20" t="s">
        <v>1</v>
      </c>
      <c r="C269" s="20" t="s">
        <v>44</v>
      </c>
      <c r="D269" s="72" t="s">
        <v>45</v>
      </c>
      <c r="E269" s="20" t="s">
        <v>44</v>
      </c>
      <c r="F269" s="72" t="s">
        <v>45</v>
      </c>
      <c r="G269" s="20" t="s">
        <v>44</v>
      </c>
      <c r="H269" s="20" t="s">
        <v>45</v>
      </c>
      <c r="I269" s="20" t="s">
        <v>44</v>
      </c>
      <c r="J269" s="20" t="s">
        <v>45</v>
      </c>
    </row>
    <row r="270" spans="1:10" s="18" customFormat="1" ht="21">
      <c r="A270" s="21" t="s">
        <v>28</v>
      </c>
      <c r="B270" s="22">
        <v>64002261</v>
      </c>
      <c r="C270" s="23">
        <v>296714</v>
      </c>
      <c r="D270" s="31">
        <v>1285749.78</v>
      </c>
      <c r="E270" s="23">
        <v>294610</v>
      </c>
      <c r="F270" s="31">
        <v>1251431.2</v>
      </c>
      <c r="G270" s="25">
        <v>230195</v>
      </c>
      <c r="H270" s="24">
        <v>947817.75</v>
      </c>
      <c r="I270" s="23">
        <v>255391</v>
      </c>
      <c r="J270" s="24">
        <v>1098919.16</v>
      </c>
    </row>
    <row r="271" spans="2:10" s="18" customFormat="1" ht="21.75" thickBot="1">
      <c r="B271" s="26"/>
      <c r="C271" s="42">
        <f aca="true" t="shared" si="12" ref="C271:J271">SUM(C270)</f>
        <v>296714</v>
      </c>
      <c r="D271" s="49">
        <f t="shared" si="12"/>
        <v>1285749.78</v>
      </c>
      <c r="E271" s="48">
        <f t="shared" si="12"/>
        <v>294610</v>
      </c>
      <c r="F271" s="40">
        <f t="shared" si="12"/>
        <v>1251431.2</v>
      </c>
      <c r="G271" s="45">
        <f t="shared" si="12"/>
        <v>230195</v>
      </c>
      <c r="H271" s="43">
        <f t="shared" si="12"/>
        <v>947817.75</v>
      </c>
      <c r="I271" s="42">
        <f t="shared" si="12"/>
        <v>255391</v>
      </c>
      <c r="J271" s="43">
        <f t="shared" si="12"/>
        <v>1098919.16</v>
      </c>
    </row>
    <row r="272" spans="2:7" s="18" customFormat="1" ht="21.75" thickTop="1">
      <c r="B272" s="26"/>
      <c r="D272" s="75"/>
      <c r="F272" s="75"/>
      <c r="G272" s="26"/>
    </row>
    <row r="273" spans="2:7" s="18" customFormat="1" ht="21">
      <c r="B273" s="26"/>
      <c r="D273" s="75"/>
      <c r="E273" s="18" t="s">
        <v>16</v>
      </c>
      <c r="F273" s="75"/>
      <c r="G273" s="26"/>
    </row>
    <row r="274" spans="2:7" s="18" customFormat="1" ht="21">
      <c r="B274" s="26"/>
      <c r="D274" s="75" t="s">
        <v>16</v>
      </c>
      <c r="F274" s="75"/>
      <c r="G274" s="26"/>
    </row>
    <row r="275" spans="1:10" s="18" customFormat="1" ht="21.75" customHeight="1">
      <c r="A275" s="228" t="s">
        <v>0</v>
      </c>
      <c r="B275" s="228"/>
      <c r="C275" s="230" t="s">
        <v>116</v>
      </c>
      <c r="D275" s="231"/>
      <c r="E275" s="232" t="s">
        <v>118</v>
      </c>
      <c r="F275" s="233"/>
      <c r="G275" s="232" t="s">
        <v>119</v>
      </c>
      <c r="H275" s="233"/>
      <c r="I275" s="232" t="s">
        <v>120</v>
      </c>
      <c r="J275" s="233"/>
    </row>
    <row r="276" spans="1:10" s="18" customFormat="1" ht="21">
      <c r="A276" s="19" t="s">
        <v>28</v>
      </c>
      <c r="B276" s="20" t="s">
        <v>1</v>
      </c>
      <c r="C276" s="20" t="s">
        <v>44</v>
      </c>
      <c r="D276" s="72" t="s">
        <v>45</v>
      </c>
      <c r="E276" s="20" t="s">
        <v>44</v>
      </c>
      <c r="F276" s="72" t="s">
        <v>45</v>
      </c>
      <c r="G276" s="20" t="s">
        <v>44</v>
      </c>
      <c r="H276" s="20" t="s">
        <v>45</v>
      </c>
      <c r="I276" s="20" t="s">
        <v>44</v>
      </c>
      <c r="J276" s="20" t="s">
        <v>45</v>
      </c>
    </row>
    <row r="277" spans="1:10" s="18" customFormat="1" ht="21">
      <c r="A277" s="21" t="s">
        <v>28</v>
      </c>
      <c r="B277" s="22">
        <v>6402261</v>
      </c>
      <c r="C277" s="23">
        <v>290708</v>
      </c>
      <c r="D277" s="31">
        <v>1251343.88</v>
      </c>
      <c r="E277" s="23">
        <v>336724</v>
      </c>
      <c r="F277" s="31">
        <v>1419456.46</v>
      </c>
      <c r="G277" s="25">
        <v>339279</v>
      </c>
      <c r="H277" s="24">
        <v>1477168.84</v>
      </c>
      <c r="I277" s="23">
        <v>346340</v>
      </c>
      <c r="J277" s="24">
        <v>1459818.07</v>
      </c>
    </row>
    <row r="278" spans="2:10" s="18" customFormat="1" ht="21.75" thickBot="1">
      <c r="B278" s="26"/>
      <c r="C278" s="42">
        <f aca="true" t="shared" si="13" ref="C278:H278">SUM(C277)</f>
        <v>290708</v>
      </c>
      <c r="D278" s="49">
        <f t="shared" si="13"/>
        <v>1251343.88</v>
      </c>
      <c r="E278" s="42">
        <f t="shared" si="13"/>
        <v>336724</v>
      </c>
      <c r="F278" s="49">
        <f t="shared" si="13"/>
        <v>1419456.46</v>
      </c>
      <c r="G278" s="45">
        <f t="shared" si="13"/>
        <v>339279</v>
      </c>
      <c r="H278" s="43">
        <f t="shared" si="13"/>
        <v>1477168.84</v>
      </c>
      <c r="I278" s="42">
        <f>SUM(I277)</f>
        <v>346340</v>
      </c>
      <c r="J278" s="46">
        <f>SUM(J277)</f>
        <v>1459818.07</v>
      </c>
    </row>
    <row r="279" spans="2:7" s="9" customFormat="1" ht="19.5" thickTop="1">
      <c r="B279" s="10"/>
      <c r="D279" s="77"/>
      <c r="F279" s="77"/>
      <c r="G279" s="10"/>
    </row>
    <row r="280" spans="2:7" s="9" customFormat="1" ht="18.75">
      <c r="B280" s="10"/>
      <c r="D280" s="77"/>
      <c r="F280" s="77"/>
      <c r="G280" s="10"/>
    </row>
    <row r="281" spans="2:7" s="9" customFormat="1" ht="18.75">
      <c r="B281" s="10"/>
      <c r="D281" s="77"/>
      <c r="F281" s="77"/>
      <c r="G281" s="10"/>
    </row>
    <row r="282" spans="2:7" s="9" customFormat="1" ht="18.75">
      <c r="B282" s="10"/>
      <c r="D282" s="77"/>
      <c r="F282" s="77"/>
      <c r="G282" s="10"/>
    </row>
    <row r="283" spans="1:10" s="18" customFormat="1" ht="21.75" customHeight="1">
      <c r="A283" s="228" t="s">
        <v>0</v>
      </c>
      <c r="B283" s="228"/>
      <c r="C283" s="234" t="s">
        <v>121</v>
      </c>
      <c r="D283" s="228"/>
      <c r="E283" s="228" t="s">
        <v>122</v>
      </c>
      <c r="F283" s="228"/>
      <c r="G283" s="228" t="s">
        <v>123</v>
      </c>
      <c r="H283" s="228"/>
      <c r="I283" s="228" t="s">
        <v>124</v>
      </c>
      <c r="J283" s="228"/>
    </row>
    <row r="284" spans="1:10" s="18" customFormat="1" ht="21">
      <c r="A284" s="19" t="s">
        <v>28</v>
      </c>
      <c r="B284" s="20" t="s">
        <v>1</v>
      </c>
      <c r="C284" s="20" t="s">
        <v>44</v>
      </c>
      <c r="D284" s="72" t="s">
        <v>45</v>
      </c>
      <c r="E284" s="20" t="s">
        <v>44</v>
      </c>
      <c r="F284" s="72" t="s">
        <v>45</v>
      </c>
      <c r="G284" s="20" t="s">
        <v>44</v>
      </c>
      <c r="H284" s="20" t="s">
        <v>45</v>
      </c>
      <c r="I284" s="20" t="s">
        <v>44</v>
      </c>
      <c r="J284" s="20" t="s">
        <v>45</v>
      </c>
    </row>
    <row r="285" spans="1:10" s="18" customFormat="1" ht="21">
      <c r="A285" s="21" t="s">
        <v>28</v>
      </c>
      <c r="B285" s="22">
        <v>64002261</v>
      </c>
      <c r="C285" s="67">
        <v>278234</v>
      </c>
      <c r="D285" s="73">
        <v>1136935.63</v>
      </c>
      <c r="E285" s="23">
        <v>256110</v>
      </c>
      <c r="F285" s="31">
        <v>1062405.97</v>
      </c>
      <c r="G285" s="23">
        <v>310628</v>
      </c>
      <c r="H285" s="24">
        <v>1301782.15</v>
      </c>
      <c r="I285" s="23">
        <v>297609</v>
      </c>
      <c r="J285" s="24">
        <v>1264808.27</v>
      </c>
    </row>
    <row r="286" spans="2:10" s="18" customFormat="1" ht="21.75" thickBot="1">
      <c r="B286" s="26"/>
      <c r="C286" s="63">
        <f>SUM(C285)</f>
        <v>278234</v>
      </c>
      <c r="D286" s="49">
        <f aca="true" t="shared" si="14" ref="D286:J286">SUM(D285)</f>
        <v>1136935.63</v>
      </c>
      <c r="E286" s="42">
        <f t="shared" si="14"/>
        <v>256110</v>
      </c>
      <c r="F286" s="49">
        <f t="shared" si="14"/>
        <v>1062405.97</v>
      </c>
      <c r="G286" s="45">
        <f t="shared" si="14"/>
        <v>310628</v>
      </c>
      <c r="H286" s="43">
        <f t="shared" si="14"/>
        <v>1301782.15</v>
      </c>
      <c r="I286" s="42">
        <f t="shared" si="14"/>
        <v>297609</v>
      </c>
      <c r="J286" s="46">
        <f t="shared" si="14"/>
        <v>1264808.27</v>
      </c>
    </row>
    <row r="287" spans="2:7" s="9" customFormat="1" ht="19.5" thickTop="1">
      <c r="B287" s="10"/>
      <c r="D287" s="77"/>
      <c r="F287" s="77"/>
      <c r="G287" s="10"/>
    </row>
    <row r="288" spans="2:7" s="9" customFormat="1" ht="18.75">
      <c r="B288" s="10"/>
      <c r="D288" s="77"/>
      <c r="F288" s="77"/>
      <c r="G288" s="10"/>
    </row>
    <row r="289" spans="2:7" s="9" customFormat="1" ht="18.75">
      <c r="B289" s="10"/>
      <c r="D289" s="77"/>
      <c r="F289" s="77"/>
      <c r="G289" s="10"/>
    </row>
    <row r="290" spans="2:7" s="9" customFormat="1" ht="18.75">
      <c r="B290" s="10"/>
      <c r="D290" s="77"/>
      <c r="F290" s="77"/>
      <c r="G290" s="10"/>
    </row>
    <row r="291" spans="2:7" s="9" customFormat="1" ht="18.75">
      <c r="B291" s="10"/>
      <c r="D291" s="77"/>
      <c r="F291" s="77"/>
      <c r="G291" s="10"/>
    </row>
    <row r="292" spans="2:7" s="9" customFormat="1" ht="18.75">
      <c r="B292" s="10"/>
      <c r="D292" s="77"/>
      <c r="F292" s="77"/>
      <c r="G292" s="10"/>
    </row>
    <row r="293" spans="2:7" s="9" customFormat="1" ht="18.75">
      <c r="B293" s="10"/>
      <c r="D293" s="77"/>
      <c r="F293" s="77"/>
      <c r="G293" s="10"/>
    </row>
    <row r="294" spans="1:10" s="9" customFormat="1" ht="28.5">
      <c r="A294" s="235" t="s">
        <v>130</v>
      </c>
      <c r="B294" s="235"/>
      <c r="C294" s="235"/>
      <c r="D294" s="235"/>
      <c r="E294" s="235"/>
      <c r="F294" s="235"/>
      <c r="G294" s="235"/>
      <c r="H294" s="235"/>
      <c r="I294" s="235"/>
      <c r="J294" s="235"/>
    </row>
    <row r="295" spans="1:10" s="18" customFormat="1" ht="21.75" customHeight="1">
      <c r="A295" s="229" t="s">
        <v>0</v>
      </c>
      <c r="B295" s="229"/>
      <c r="C295" s="230" t="s">
        <v>112</v>
      </c>
      <c r="D295" s="231"/>
      <c r="E295" s="229" t="s">
        <v>113</v>
      </c>
      <c r="F295" s="229"/>
      <c r="G295" s="229" t="s">
        <v>114</v>
      </c>
      <c r="H295" s="229"/>
      <c r="I295" s="229" t="s">
        <v>115</v>
      </c>
      <c r="J295" s="229"/>
    </row>
    <row r="296" spans="1:10" s="18" customFormat="1" ht="21">
      <c r="A296" s="19" t="s">
        <v>33</v>
      </c>
      <c r="B296" s="20" t="s">
        <v>1</v>
      </c>
      <c r="C296" s="20" t="s">
        <v>44</v>
      </c>
      <c r="D296" s="72" t="s">
        <v>45</v>
      </c>
      <c r="E296" s="20" t="s">
        <v>44</v>
      </c>
      <c r="F296" s="72" t="s">
        <v>45</v>
      </c>
      <c r="G296" s="20" t="s">
        <v>44</v>
      </c>
      <c r="H296" s="20" t="s">
        <v>45</v>
      </c>
      <c r="I296" s="20" t="s">
        <v>44</v>
      </c>
      <c r="J296" s="20" t="s">
        <v>45</v>
      </c>
    </row>
    <row r="297" spans="1:10" s="18" customFormat="1" ht="21">
      <c r="A297" s="21" t="s">
        <v>33</v>
      </c>
      <c r="B297" s="22">
        <v>65013770</v>
      </c>
      <c r="C297" s="23">
        <v>148359</v>
      </c>
      <c r="D297" s="31">
        <v>618215.74</v>
      </c>
      <c r="E297" s="23">
        <v>152363</v>
      </c>
      <c r="F297" s="31">
        <v>625189.91</v>
      </c>
      <c r="G297" s="25">
        <v>122242</v>
      </c>
      <c r="H297" s="24">
        <v>492386.73</v>
      </c>
      <c r="I297" s="23">
        <v>127288</v>
      </c>
      <c r="J297" s="24">
        <v>542883.69</v>
      </c>
    </row>
    <row r="298" spans="1:10" s="18" customFormat="1" ht="21">
      <c r="A298" s="21" t="s">
        <v>40</v>
      </c>
      <c r="B298" s="22">
        <v>65019682</v>
      </c>
      <c r="C298" s="23">
        <v>3724</v>
      </c>
      <c r="D298" s="31">
        <v>16793.09</v>
      </c>
      <c r="E298" s="23">
        <v>6339</v>
      </c>
      <c r="F298" s="31">
        <v>28720.35</v>
      </c>
      <c r="G298" s="25">
        <v>3911</v>
      </c>
      <c r="H298" s="24">
        <v>17646.02</v>
      </c>
      <c r="I298" s="23">
        <v>3287</v>
      </c>
      <c r="J298" s="24">
        <v>14951.14</v>
      </c>
    </row>
    <row r="299" spans="2:10" s="18" customFormat="1" ht="21.75" thickBot="1">
      <c r="B299" s="26"/>
      <c r="C299" s="42">
        <f>SUM(C297:C298)</f>
        <v>152083</v>
      </c>
      <c r="D299" s="40">
        <f aca="true" t="shared" si="15" ref="D299:J299">SUM(D297:D298)</f>
        <v>635008.83</v>
      </c>
      <c r="E299" s="42">
        <f t="shared" si="15"/>
        <v>158702</v>
      </c>
      <c r="F299" s="40">
        <f t="shared" si="15"/>
        <v>653910.26</v>
      </c>
      <c r="G299" s="45">
        <f t="shared" si="15"/>
        <v>126153</v>
      </c>
      <c r="H299" s="28">
        <f t="shared" si="15"/>
        <v>510032.75</v>
      </c>
      <c r="I299" s="42">
        <f t="shared" si="15"/>
        <v>130575</v>
      </c>
      <c r="J299" s="35">
        <f t="shared" si="15"/>
        <v>557834.83</v>
      </c>
    </row>
    <row r="300" spans="2:7" s="18" customFormat="1" ht="21.75" thickTop="1">
      <c r="B300" s="26"/>
      <c r="D300" s="75"/>
      <c r="E300" s="18" t="s">
        <v>16</v>
      </c>
      <c r="F300" s="75"/>
      <c r="G300" s="26"/>
    </row>
    <row r="301" spans="2:7" s="18" customFormat="1" ht="21">
      <c r="B301" s="26"/>
      <c r="D301" s="75"/>
      <c r="E301" s="18" t="s">
        <v>16</v>
      </c>
      <c r="F301" s="75"/>
      <c r="G301" s="26"/>
    </row>
    <row r="302" spans="1:10" s="18" customFormat="1" ht="21.75" customHeight="1">
      <c r="A302" s="228" t="s">
        <v>0</v>
      </c>
      <c r="B302" s="228"/>
      <c r="C302" s="230" t="s">
        <v>116</v>
      </c>
      <c r="D302" s="231"/>
      <c r="E302" s="232" t="s">
        <v>118</v>
      </c>
      <c r="F302" s="233"/>
      <c r="G302" s="232" t="s">
        <v>119</v>
      </c>
      <c r="H302" s="233"/>
      <c r="I302" s="232" t="s">
        <v>120</v>
      </c>
      <c r="J302" s="233"/>
    </row>
    <row r="303" spans="1:10" s="18" customFormat="1" ht="21">
      <c r="A303" s="19" t="s">
        <v>33</v>
      </c>
      <c r="B303" s="20" t="s">
        <v>1</v>
      </c>
      <c r="C303" s="20" t="s">
        <v>44</v>
      </c>
      <c r="D303" s="72" t="s">
        <v>45</v>
      </c>
      <c r="E303" s="20" t="s">
        <v>44</v>
      </c>
      <c r="F303" s="72" t="s">
        <v>45</v>
      </c>
      <c r="G303" s="20" t="s">
        <v>44</v>
      </c>
      <c r="H303" s="20" t="s">
        <v>45</v>
      </c>
      <c r="I303" s="20" t="s">
        <v>44</v>
      </c>
      <c r="J303" s="20" t="s">
        <v>45</v>
      </c>
    </row>
    <row r="304" spans="1:10" s="18" customFormat="1" ht="21">
      <c r="A304" s="21" t="s">
        <v>33</v>
      </c>
      <c r="B304" s="22">
        <v>65013770</v>
      </c>
      <c r="C304" s="23">
        <v>137372</v>
      </c>
      <c r="D304" s="31">
        <v>579110.03</v>
      </c>
      <c r="E304" s="23">
        <v>161352</v>
      </c>
      <c r="F304" s="31">
        <v>663426.17</v>
      </c>
      <c r="G304" s="25">
        <v>148547</v>
      </c>
      <c r="H304" s="24">
        <v>634860.17</v>
      </c>
      <c r="I304" s="23">
        <v>165544</v>
      </c>
      <c r="J304" s="24">
        <v>680205.64</v>
      </c>
    </row>
    <row r="305" spans="1:10" s="18" customFormat="1" ht="21">
      <c r="A305" s="21" t="s">
        <v>40</v>
      </c>
      <c r="B305" s="22">
        <v>65019682</v>
      </c>
      <c r="C305" s="23">
        <v>4155</v>
      </c>
      <c r="D305" s="31">
        <v>18950.1</v>
      </c>
      <c r="E305" s="23">
        <v>4729</v>
      </c>
      <c r="F305" s="31">
        <v>21594.58</v>
      </c>
      <c r="G305" s="25">
        <v>5056</v>
      </c>
      <c r="H305" s="24">
        <v>23101.1</v>
      </c>
      <c r="I305" s="23">
        <v>4041</v>
      </c>
      <c r="J305" s="24">
        <v>18424.89</v>
      </c>
    </row>
    <row r="306" spans="2:10" s="18" customFormat="1" ht="21.75" thickBot="1">
      <c r="B306" s="26"/>
      <c r="C306" s="42">
        <f aca="true" t="shared" si="16" ref="C306:I306">SUM(C304:C305)</f>
        <v>141527</v>
      </c>
      <c r="D306" s="40">
        <f t="shared" si="16"/>
        <v>598060.13</v>
      </c>
      <c r="E306" s="42">
        <f t="shared" si="16"/>
        <v>166081</v>
      </c>
      <c r="F306" s="40">
        <f>SUM(F304:F305)</f>
        <v>685020.75</v>
      </c>
      <c r="G306" s="45">
        <f t="shared" si="16"/>
        <v>153603</v>
      </c>
      <c r="H306" s="28">
        <f t="shared" si="16"/>
        <v>657961.27</v>
      </c>
      <c r="I306" s="42">
        <f t="shared" si="16"/>
        <v>169585</v>
      </c>
      <c r="J306" s="35">
        <f>SUM(J304:J305)</f>
        <v>698630.53</v>
      </c>
    </row>
    <row r="307" spans="1:7" s="18" customFormat="1" ht="21.75" thickTop="1">
      <c r="A307" s="18" t="s">
        <v>16</v>
      </c>
      <c r="B307" s="26"/>
      <c r="D307" s="75"/>
      <c r="E307" s="18" t="s">
        <v>16</v>
      </c>
      <c r="F307" s="75"/>
      <c r="G307" s="26"/>
    </row>
    <row r="308" spans="2:7" s="18" customFormat="1" ht="21">
      <c r="B308" s="26"/>
      <c r="D308" s="75" t="s">
        <v>16</v>
      </c>
      <c r="F308" s="75"/>
      <c r="G308" s="26"/>
    </row>
    <row r="309" spans="2:7" s="18" customFormat="1" ht="21">
      <c r="B309" s="26"/>
      <c r="D309" s="75" t="s">
        <v>16</v>
      </c>
      <c r="E309" s="18" t="s">
        <v>16</v>
      </c>
      <c r="F309" s="75"/>
      <c r="G309" s="26"/>
    </row>
    <row r="310" spans="1:10" s="18" customFormat="1" ht="21.75" customHeight="1">
      <c r="A310" s="228" t="s">
        <v>0</v>
      </c>
      <c r="B310" s="228"/>
      <c r="C310" s="234" t="s">
        <v>121</v>
      </c>
      <c r="D310" s="228"/>
      <c r="E310" s="228" t="s">
        <v>122</v>
      </c>
      <c r="F310" s="228"/>
      <c r="G310" s="228" t="s">
        <v>123</v>
      </c>
      <c r="H310" s="228"/>
      <c r="I310" s="228" t="s">
        <v>124</v>
      </c>
      <c r="J310" s="228"/>
    </row>
    <row r="311" spans="1:10" s="18" customFormat="1" ht="21">
      <c r="A311" s="19" t="s">
        <v>33</v>
      </c>
      <c r="B311" s="20" t="s">
        <v>1</v>
      </c>
      <c r="C311" s="20" t="s">
        <v>44</v>
      </c>
      <c r="D311" s="72" t="s">
        <v>45</v>
      </c>
      <c r="E311" s="20" t="s">
        <v>44</v>
      </c>
      <c r="F311" s="72" t="s">
        <v>45</v>
      </c>
      <c r="G311" s="20" t="s">
        <v>44</v>
      </c>
      <c r="H311" s="20" t="s">
        <v>45</v>
      </c>
      <c r="I311" s="20" t="s">
        <v>44</v>
      </c>
      <c r="J311" s="20" t="s">
        <v>45</v>
      </c>
    </row>
    <row r="312" spans="1:10" s="18" customFormat="1" ht="21">
      <c r="A312" s="21" t="s">
        <v>33</v>
      </c>
      <c r="B312" s="22">
        <v>65013770</v>
      </c>
      <c r="C312" s="23">
        <v>127255</v>
      </c>
      <c r="D312" s="31">
        <v>521048.17</v>
      </c>
      <c r="E312" s="23">
        <v>126210</v>
      </c>
      <c r="F312" s="31">
        <v>529460</v>
      </c>
      <c r="G312" s="25">
        <v>156347</v>
      </c>
      <c r="H312" s="24">
        <v>648820.85</v>
      </c>
      <c r="I312" s="23">
        <v>147305</v>
      </c>
      <c r="J312" s="24">
        <v>615130.12</v>
      </c>
    </row>
    <row r="313" spans="1:10" s="18" customFormat="1" ht="21">
      <c r="A313" s="21" t="s">
        <v>40</v>
      </c>
      <c r="B313" s="22">
        <v>65019682</v>
      </c>
      <c r="C313" s="23">
        <v>4041</v>
      </c>
      <c r="D313" s="31">
        <v>18424.89</v>
      </c>
      <c r="E313" s="23">
        <v>3375</v>
      </c>
      <c r="F313" s="31">
        <v>15356.57</v>
      </c>
      <c r="G313" s="23">
        <v>5031</v>
      </c>
      <c r="H313" s="24">
        <v>22985.91</v>
      </c>
      <c r="I313" s="23">
        <v>4483</v>
      </c>
      <c r="J313" s="24">
        <v>20461.22</v>
      </c>
    </row>
    <row r="314" spans="2:10" s="18" customFormat="1" ht="21.75" thickBot="1">
      <c r="B314" s="26"/>
      <c r="C314" s="27">
        <f aca="true" t="shared" si="17" ref="C314:I314">SUM(C312:C313)</f>
        <v>131296</v>
      </c>
      <c r="D314" s="40">
        <f>SUM(D312:D313)</f>
        <v>539473.0599999999</v>
      </c>
      <c r="E314" s="27">
        <f t="shared" si="17"/>
        <v>129585</v>
      </c>
      <c r="F314" s="40">
        <f t="shared" si="17"/>
        <v>544816.57</v>
      </c>
      <c r="G314" s="45">
        <f t="shared" si="17"/>
        <v>161378</v>
      </c>
      <c r="H314" s="43">
        <f t="shared" si="17"/>
        <v>671806.76</v>
      </c>
      <c r="I314" s="42">
        <f t="shared" si="17"/>
        <v>151788</v>
      </c>
      <c r="J314" s="35">
        <f>SUM(J312:J313)</f>
        <v>635591.34</v>
      </c>
    </row>
    <row r="315" spans="2:7" s="18" customFormat="1" ht="21.75" thickTop="1">
      <c r="B315" s="26" t="s">
        <v>16</v>
      </c>
      <c r="D315" s="75"/>
      <c r="F315" s="75"/>
      <c r="G315" s="26"/>
    </row>
    <row r="316" spans="2:9" s="18" customFormat="1" ht="21">
      <c r="B316" s="26"/>
      <c r="D316" s="75" t="s">
        <v>16</v>
      </c>
      <c r="F316" s="75"/>
      <c r="G316" s="26"/>
      <c r="I316" s="18" t="s">
        <v>16</v>
      </c>
    </row>
    <row r="317" spans="2:7" s="9" customFormat="1" ht="18.75">
      <c r="B317" s="10"/>
      <c r="D317" s="77"/>
      <c r="F317" s="77"/>
      <c r="G317" s="10"/>
    </row>
    <row r="318" spans="2:7" s="9" customFormat="1" ht="18.75">
      <c r="B318" s="10"/>
      <c r="D318" s="77"/>
      <c r="F318" s="77"/>
      <c r="G318" s="10"/>
    </row>
    <row r="319" spans="2:7" s="9" customFormat="1" ht="18.75">
      <c r="B319" s="10"/>
      <c r="D319" s="77"/>
      <c r="F319" s="77"/>
      <c r="G319" s="10"/>
    </row>
    <row r="320" spans="2:7" s="9" customFormat="1" ht="18.75">
      <c r="B320" s="10"/>
      <c r="D320" s="77"/>
      <c r="F320" s="77"/>
      <c r="G320" s="10"/>
    </row>
    <row r="321" spans="1:10" s="9" customFormat="1" ht="28.5">
      <c r="A321" s="235" t="s">
        <v>159</v>
      </c>
      <c r="B321" s="235"/>
      <c r="C321" s="235"/>
      <c r="D321" s="235"/>
      <c r="E321" s="235"/>
      <c r="F321" s="235"/>
      <c r="G321" s="235"/>
      <c r="H321" s="235"/>
      <c r="I321" s="235"/>
      <c r="J321" s="235"/>
    </row>
    <row r="322" spans="1:10" s="18" customFormat="1" ht="21.75" customHeight="1">
      <c r="A322" s="229" t="s">
        <v>0</v>
      </c>
      <c r="B322" s="229"/>
      <c r="C322" s="230" t="s">
        <v>112</v>
      </c>
      <c r="D322" s="231"/>
      <c r="E322" s="229" t="s">
        <v>113</v>
      </c>
      <c r="F322" s="229"/>
      <c r="G322" s="229" t="s">
        <v>114</v>
      </c>
      <c r="H322" s="229"/>
      <c r="I322" s="229" t="s">
        <v>115</v>
      </c>
      <c r="J322" s="229"/>
    </row>
    <row r="323" spans="1:10" s="18" customFormat="1" ht="21">
      <c r="A323" s="19" t="s">
        <v>52</v>
      </c>
      <c r="B323" s="20" t="s">
        <v>1</v>
      </c>
      <c r="C323" s="20" t="s">
        <v>44</v>
      </c>
      <c r="D323" s="72" t="s">
        <v>45</v>
      </c>
      <c r="E323" s="20" t="s">
        <v>44</v>
      </c>
      <c r="F323" s="72" t="s">
        <v>45</v>
      </c>
      <c r="G323" s="20" t="s">
        <v>44</v>
      </c>
      <c r="H323" s="20" t="s">
        <v>45</v>
      </c>
      <c r="I323" s="20" t="s">
        <v>44</v>
      </c>
      <c r="J323" s="20" t="s">
        <v>45</v>
      </c>
    </row>
    <row r="324" spans="1:10" s="18" customFormat="1" ht="21">
      <c r="A324" s="21" t="s">
        <v>54</v>
      </c>
      <c r="B324" s="22">
        <v>65021952</v>
      </c>
      <c r="C324" s="23">
        <v>16711</v>
      </c>
      <c r="D324" s="31">
        <v>77719.76</v>
      </c>
      <c r="E324" s="23">
        <v>12491</v>
      </c>
      <c r="F324" s="31">
        <v>62139.34</v>
      </c>
      <c r="G324" s="25">
        <v>7931</v>
      </c>
      <c r="H324" s="24">
        <v>40925.07</v>
      </c>
      <c r="I324" s="23">
        <v>10149</v>
      </c>
      <c r="J324" s="24">
        <v>50869.87</v>
      </c>
    </row>
    <row r="325" spans="1:10" s="18" customFormat="1" ht="21">
      <c r="A325" s="21" t="s">
        <v>53</v>
      </c>
      <c r="B325" s="22">
        <v>65021953</v>
      </c>
      <c r="C325" s="25">
        <v>944</v>
      </c>
      <c r="D325" s="31">
        <v>4113.26</v>
      </c>
      <c r="E325" s="23">
        <v>1239</v>
      </c>
      <c r="F325" s="31">
        <v>5458.8</v>
      </c>
      <c r="G325" s="25">
        <v>702</v>
      </c>
      <c r="H325" s="24">
        <v>3009.48</v>
      </c>
      <c r="I325" s="23">
        <v>1656</v>
      </c>
      <c r="J325" s="24">
        <v>7436.96</v>
      </c>
    </row>
    <row r="326" spans="1:10" s="18" customFormat="1" ht="21">
      <c r="A326" s="21" t="s">
        <v>65</v>
      </c>
      <c r="B326" s="22">
        <v>65014021</v>
      </c>
      <c r="C326" s="25">
        <v>6822</v>
      </c>
      <c r="D326" s="31">
        <v>34914.25</v>
      </c>
      <c r="E326" s="23">
        <v>6604</v>
      </c>
      <c r="F326" s="31">
        <v>33846.22</v>
      </c>
      <c r="G326" s="25">
        <v>5959</v>
      </c>
      <c r="H326" s="24">
        <v>29163.1</v>
      </c>
      <c r="I326" s="23">
        <v>5950</v>
      </c>
      <c r="J326" s="24">
        <v>29703.15</v>
      </c>
    </row>
    <row r="327" spans="2:10" s="18" customFormat="1" ht="21.75" thickBot="1">
      <c r="B327" s="26"/>
      <c r="C327" s="42">
        <f aca="true" t="shared" si="18" ref="C327:J327">SUM(C324:C326)</f>
        <v>24477</v>
      </c>
      <c r="D327" s="49">
        <f t="shared" si="18"/>
        <v>116747.26999999999</v>
      </c>
      <c r="E327" s="42">
        <f t="shared" si="18"/>
        <v>20334</v>
      </c>
      <c r="F327" s="49">
        <f t="shared" si="18"/>
        <v>101444.36</v>
      </c>
      <c r="G327" s="45">
        <f t="shared" si="18"/>
        <v>14592</v>
      </c>
      <c r="H327" s="28">
        <f t="shared" si="18"/>
        <v>73097.65</v>
      </c>
      <c r="I327" s="42">
        <f t="shared" si="18"/>
        <v>17755</v>
      </c>
      <c r="J327" s="28">
        <f t="shared" si="18"/>
        <v>88009.98000000001</v>
      </c>
    </row>
    <row r="328" spans="2:7" s="18" customFormat="1" ht="21.75" thickTop="1">
      <c r="B328" s="26"/>
      <c r="D328" s="75"/>
      <c r="E328" s="18" t="s">
        <v>16</v>
      </c>
      <c r="F328" s="75"/>
      <c r="G328" s="26"/>
    </row>
    <row r="329" spans="2:7" s="18" customFormat="1" ht="21">
      <c r="B329" s="26"/>
      <c r="D329" s="75"/>
      <c r="E329" s="18" t="s">
        <v>16</v>
      </c>
      <c r="F329" s="75"/>
      <c r="G329" s="26"/>
    </row>
    <row r="330" spans="1:10" s="18" customFormat="1" ht="21.75" customHeight="1">
      <c r="A330" s="228" t="s">
        <v>0</v>
      </c>
      <c r="B330" s="228"/>
      <c r="C330" s="230" t="s">
        <v>116</v>
      </c>
      <c r="D330" s="231"/>
      <c r="E330" s="232" t="s">
        <v>118</v>
      </c>
      <c r="F330" s="233"/>
      <c r="G330" s="232" t="s">
        <v>119</v>
      </c>
      <c r="H330" s="233"/>
      <c r="I330" s="232" t="s">
        <v>120</v>
      </c>
      <c r="J330" s="233"/>
    </row>
    <row r="331" spans="1:10" s="18" customFormat="1" ht="21">
      <c r="A331" s="19" t="s">
        <v>52</v>
      </c>
      <c r="B331" s="20" t="s">
        <v>1</v>
      </c>
      <c r="C331" s="20" t="s">
        <v>44</v>
      </c>
      <c r="D331" s="72" t="s">
        <v>45</v>
      </c>
      <c r="E331" s="20" t="s">
        <v>44</v>
      </c>
      <c r="F331" s="72" t="s">
        <v>45</v>
      </c>
      <c r="G331" s="20" t="s">
        <v>44</v>
      </c>
      <c r="H331" s="20" t="s">
        <v>45</v>
      </c>
      <c r="I331" s="20" t="s">
        <v>44</v>
      </c>
      <c r="J331" s="20" t="s">
        <v>45</v>
      </c>
    </row>
    <row r="332" spans="1:10" s="18" customFormat="1" ht="21">
      <c r="A332" s="21" t="s">
        <v>54</v>
      </c>
      <c r="B332" s="22" t="s">
        <v>55</v>
      </c>
      <c r="C332" s="23">
        <v>13813</v>
      </c>
      <c r="D332" s="31">
        <v>65074.31</v>
      </c>
      <c r="E332" s="23">
        <v>16511</v>
      </c>
      <c r="F332" s="31">
        <v>75414.52</v>
      </c>
      <c r="G332" s="23">
        <v>17417</v>
      </c>
      <c r="H332" s="31">
        <v>80221.74</v>
      </c>
      <c r="I332" s="23">
        <v>14204</v>
      </c>
      <c r="J332" s="31">
        <v>65918.91</v>
      </c>
    </row>
    <row r="333" spans="1:10" s="18" customFormat="1" ht="21">
      <c r="A333" s="21" t="s">
        <v>53</v>
      </c>
      <c r="B333" s="22" t="s">
        <v>56</v>
      </c>
      <c r="C333" s="23">
        <v>1678</v>
      </c>
      <c r="D333" s="31">
        <v>7538.31</v>
      </c>
      <c r="E333" s="23">
        <v>2150</v>
      </c>
      <c r="F333" s="31">
        <v>9712.87</v>
      </c>
      <c r="G333" s="23">
        <v>2467</v>
      </c>
      <c r="H333" s="31">
        <v>11173.31</v>
      </c>
      <c r="I333" s="23">
        <v>2602</v>
      </c>
      <c r="J333" s="31">
        <v>11795.27</v>
      </c>
    </row>
    <row r="334" spans="1:10" s="18" customFormat="1" ht="21">
      <c r="A334" s="21" t="s">
        <v>65</v>
      </c>
      <c r="B334" s="22" t="s">
        <v>68</v>
      </c>
      <c r="C334" s="23">
        <v>6710</v>
      </c>
      <c r="D334" s="31">
        <v>33699.25</v>
      </c>
      <c r="E334" s="23">
        <v>7472</v>
      </c>
      <c r="F334" s="31">
        <v>36444.49</v>
      </c>
      <c r="G334" s="23">
        <v>6817</v>
      </c>
      <c r="H334" s="31">
        <v>35876.18</v>
      </c>
      <c r="I334" s="23">
        <v>6404</v>
      </c>
      <c r="J334" s="31">
        <v>34112.14</v>
      </c>
    </row>
    <row r="335" spans="1:10" s="18" customFormat="1" ht="21.75" thickBot="1">
      <c r="A335" s="18" t="s">
        <v>16</v>
      </c>
      <c r="B335" s="26"/>
      <c r="C335" s="42">
        <f>SUM(C332:C334)</f>
        <v>22201</v>
      </c>
      <c r="D335" s="49">
        <f aca="true" t="shared" si="19" ref="D335:J335">SUM(D332:D334)</f>
        <v>106311.87</v>
      </c>
      <c r="E335" s="42">
        <f t="shared" si="19"/>
        <v>26133</v>
      </c>
      <c r="F335" s="49">
        <f t="shared" si="19"/>
        <v>121571.88</v>
      </c>
      <c r="G335" s="42">
        <f t="shared" si="19"/>
        <v>26701</v>
      </c>
      <c r="H335" s="49">
        <f t="shared" si="19"/>
        <v>127271.23000000001</v>
      </c>
      <c r="I335" s="42">
        <f t="shared" si="19"/>
        <v>23210</v>
      </c>
      <c r="J335" s="49">
        <f t="shared" si="19"/>
        <v>111826.32</v>
      </c>
    </row>
    <row r="336" spans="1:7" s="18" customFormat="1" ht="21.75" thickTop="1">
      <c r="A336" s="18" t="s">
        <v>16</v>
      </c>
      <c r="B336" s="26"/>
      <c r="D336" s="75"/>
      <c r="E336" s="18" t="s">
        <v>16</v>
      </c>
      <c r="F336" s="75"/>
      <c r="G336" s="26"/>
    </row>
    <row r="337" spans="2:7" s="18" customFormat="1" ht="21">
      <c r="B337" s="26"/>
      <c r="D337" s="75" t="s">
        <v>16</v>
      </c>
      <c r="F337" s="75"/>
      <c r="G337" s="26"/>
    </row>
    <row r="338" spans="2:7" s="18" customFormat="1" ht="21">
      <c r="B338" s="26"/>
      <c r="D338" s="75" t="s">
        <v>16</v>
      </c>
      <c r="E338" s="18" t="s">
        <v>16</v>
      </c>
      <c r="F338" s="75"/>
      <c r="G338" s="26"/>
    </row>
    <row r="339" spans="1:10" s="18" customFormat="1" ht="21.75" customHeight="1">
      <c r="A339" s="228" t="s">
        <v>0</v>
      </c>
      <c r="B339" s="228"/>
      <c r="C339" s="234" t="s">
        <v>121</v>
      </c>
      <c r="D339" s="228"/>
      <c r="E339" s="228" t="s">
        <v>122</v>
      </c>
      <c r="F339" s="228"/>
      <c r="G339" s="228" t="s">
        <v>123</v>
      </c>
      <c r="H339" s="228"/>
      <c r="I339" s="228" t="s">
        <v>124</v>
      </c>
      <c r="J339" s="228"/>
    </row>
    <row r="340" spans="1:10" s="18" customFormat="1" ht="21">
      <c r="A340" s="19" t="s">
        <v>52</v>
      </c>
      <c r="B340" s="20" t="s">
        <v>1</v>
      </c>
      <c r="C340" s="20" t="s">
        <v>44</v>
      </c>
      <c r="D340" s="72" t="s">
        <v>45</v>
      </c>
      <c r="E340" s="20" t="s">
        <v>44</v>
      </c>
      <c r="F340" s="72" t="s">
        <v>45</v>
      </c>
      <c r="G340" s="20" t="s">
        <v>44</v>
      </c>
      <c r="H340" s="20" t="s">
        <v>45</v>
      </c>
      <c r="I340" s="20" t="s">
        <v>44</v>
      </c>
      <c r="J340" s="20" t="s">
        <v>45</v>
      </c>
    </row>
    <row r="341" spans="1:10" s="18" customFormat="1" ht="21">
      <c r="A341" s="21" t="s">
        <v>54</v>
      </c>
      <c r="B341" s="22" t="s">
        <v>55</v>
      </c>
      <c r="C341" s="23">
        <v>11159</v>
      </c>
      <c r="D341" s="31">
        <v>55342.85</v>
      </c>
      <c r="E341" s="23">
        <v>11480</v>
      </c>
      <c r="F341" s="31">
        <v>55470.07</v>
      </c>
      <c r="G341" s="25">
        <v>12644</v>
      </c>
      <c r="H341" s="74">
        <v>61080.82</v>
      </c>
      <c r="I341" s="23">
        <v>94213</v>
      </c>
      <c r="J341" s="31">
        <v>65030.17</v>
      </c>
    </row>
    <row r="342" spans="1:10" s="18" customFormat="1" ht="21">
      <c r="A342" s="21" t="s">
        <v>53</v>
      </c>
      <c r="B342" s="22" t="s">
        <v>56</v>
      </c>
      <c r="C342" s="23">
        <v>2372</v>
      </c>
      <c r="D342" s="31">
        <v>10735.64</v>
      </c>
      <c r="E342" s="23">
        <v>2160</v>
      </c>
      <c r="F342" s="31">
        <v>9758.94</v>
      </c>
      <c r="G342" s="25">
        <v>1416</v>
      </c>
      <c r="H342" s="94">
        <v>6331.25</v>
      </c>
      <c r="I342" s="23">
        <v>1322</v>
      </c>
      <c r="J342" s="31">
        <v>5898.19</v>
      </c>
    </row>
    <row r="343" spans="1:10" s="18" customFormat="1" ht="21">
      <c r="A343" s="21" t="s">
        <v>65</v>
      </c>
      <c r="B343" s="22" t="s">
        <v>68</v>
      </c>
      <c r="C343" s="23">
        <v>6195</v>
      </c>
      <c r="D343" s="31">
        <v>32689.67</v>
      </c>
      <c r="E343" s="23">
        <v>6597</v>
      </c>
      <c r="F343" s="31">
        <v>33518.86</v>
      </c>
      <c r="G343" s="25">
        <v>7469</v>
      </c>
      <c r="H343" s="74">
        <v>37064.75</v>
      </c>
      <c r="I343" s="23">
        <v>7552</v>
      </c>
      <c r="J343" s="31">
        <v>37345.54</v>
      </c>
    </row>
    <row r="344" spans="2:10" s="18" customFormat="1" ht="21.75" thickBot="1">
      <c r="B344" s="26"/>
      <c r="C344" s="27">
        <f>SUM(C341:C343)</f>
        <v>19726</v>
      </c>
      <c r="D344" s="40">
        <f aca="true" t="shared" si="20" ref="D344:J344">SUM(D341:D343)</f>
        <v>98768.15999999999</v>
      </c>
      <c r="E344" s="27">
        <f t="shared" si="20"/>
        <v>20237</v>
      </c>
      <c r="F344" s="40">
        <f t="shared" si="20"/>
        <v>98747.87</v>
      </c>
      <c r="G344" s="27">
        <f t="shared" si="20"/>
        <v>21529</v>
      </c>
      <c r="H344" s="40">
        <f t="shared" si="20"/>
        <v>104476.82</v>
      </c>
      <c r="I344" s="27">
        <f t="shared" si="20"/>
        <v>103087</v>
      </c>
      <c r="J344" s="40">
        <f t="shared" si="20"/>
        <v>108273.9</v>
      </c>
    </row>
    <row r="345" spans="2:7" s="18" customFormat="1" ht="21.75" thickTop="1">
      <c r="B345" s="26" t="s">
        <v>16</v>
      </c>
      <c r="D345" s="75"/>
      <c r="F345" s="75"/>
      <c r="G345" s="26"/>
    </row>
    <row r="346" spans="2:9" s="18" customFormat="1" ht="21">
      <c r="B346" s="26"/>
      <c r="D346" s="75" t="s">
        <v>16</v>
      </c>
      <c r="F346" s="75"/>
      <c r="G346" s="26"/>
      <c r="I346" s="18" t="s">
        <v>16</v>
      </c>
    </row>
    <row r="347" spans="2:7" s="9" customFormat="1" ht="18.75">
      <c r="B347" s="10"/>
      <c r="D347" s="77"/>
      <c r="F347" s="77"/>
      <c r="G347" s="10"/>
    </row>
    <row r="348" spans="1:10" s="9" customFormat="1" ht="28.5">
      <c r="A348" s="235" t="s">
        <v>131</v>
      </c>
      <c r="B348" s="235"/>
      <c r="C348" s="235"/>
      <c r="D348" s="235"/>
      <c r="E348" s="235"/>
      <c r="F348" s="235"/>
      <c r="G348" s="235"/>
      <c r="H348" s="235"/>
      <c r="I348" s="235"/>
      <c r="J348" s="235"/>
    </row>
    <row r="349" spans="1:10" s="18" customFormat="1" ht="21.75" customHeight="1">
      <c r="A349" s="229" t="s">
        <v>0</v>
      </c>
      <c r="B349" s="229"/>
      <c r="C349" s="230" t="s">
        <v>112</v>
      </c>
      <c r="D349" s="231"/>
      <c r="E349" s="229" t="s">
        <v>113</v>
      </c>
      <c r="F349" s="229"/>
      <c r="G349" s="229" t="s">
        <v>114</v>
      </c>
      <c r="H349" s="229"/>
      <c r="I349" s="229" t="s">
        <v>115</v>
      </c>
      <c r="J349" s="229"/>
    </row>
    <row r="350" spans="1:10" s="18" customFormat="1" ht="21">
      <c r="A350" s="19" t="s">
        <v>69</v>
      </c>
      <c r="B350" s="20" t="s">
        <v>1</v>
      </c>
      <c r="C350" s="20" t="s">
        <v>44</v>
      </c>
      <c r="D350" s="72" t="s">
        <v>45</v>
      </c>
      <c r="E350" s="20" t="s">
        <v>44</v>
      </c>
      <c r="F350" s="72" t="s">
        <v>45</v>
      </c>
      <c r="G350" s="20" t="s">
        <v>44</v>
      </c>
      <c r="H350" s="20" t="s">
        <v>45</v>
      </c>
      <c r="I350" s="20" t="s">
        <v>44</v>
      </c>
      <c r="J350" s="20" t="s">
        <v>45</v>
      </c>
    </row>
    <row r="351" spans="1:10" s="18" customFormat="1" ht="21">
      <c r="A351" s="21" t="s">
        <v>69</v>
      </c>
      <c r="B351" s="22">
        <v>65005418</v>
      </c>
      <c r="C351" s="23">
        <v>155760</v>
      </c>
      <c r="D351" s="31">
        <v>581302.94</v>
      </c>
      <c r="E351" s="23">
        <v>152758</v>
      </c>
      <c r="F351" s="31">
        <v>568038.65</v>
      </c>
      <c r="G351" s="25">
        <v>53776</v>
      </c>
      <c r="H351" s="24">
        <v>506199.01</v>
      </c>
      <c r="I351" s="23">
        <v>144698</v>
      </c>
      <c r="J351" s="24">
        <v>542296.45</v>
      </c>
    </row>
    <row r="352" spans="2:10" s="18" customFormat="1" ht="21.75" thickBot="1">
      <c r="B352" s="26"/>
      <c r="C352" s="42">
        <f aca="true" t="shared" si="21" ref="C352:H352">SUM(C351)</f>
        <v>155760</v>
      </c>
      <c r="D352" s="49">
        <f t="shared" si="21"/>
        <v>581302.94</v>
      </c>
      <c r="E352" s="42">
        <f t="shared" si="21"/>
        <v>152758</v>
      </c>
      <c r="F352" s="49">
        <f t="shared" si="21"/>
        <v>568038.65</v>
      </c>
      <c r="G352" s="45">
        <f t="shared" si="21"/>
        <v>53776</v>
      </c>
      <c r="H352" s="43">
        <f t="shared" si="21"/>
        <v>506199.01</v>
      </c>
      <c r="I352" s="42">
        <f>SUM(I351)</f>
        <v>144698</v>
      </c>
      <c r="J352" s="46">
        <f>SUM(J351)</f>
        <v>542296.45</v>
      </c>
    </row>
    <row r="353" spans="2:7" s="18" customFormat="1" ht="21.75" thickTop="1">
      <c r="B353" s="26"/>
      <c r="D353" s="75"/>
      <c r="F353" s="75"/>
      <c r="G353" s="26"/>
    </row>
    <row r="354" spans="2:7" s="18" customFormat="1" ht="21">
      <c r="B354" s="26"/>
      <c r="D354" s="75"/>
      <c r="F354" s="75" t="s">
        <v>16</v>
      </c>
      <c r="G354" s="26"/>
    </row>
    <row r="355" spans="2:7" s="18" customFormat="1" ht="21">
      <c r="B355" s="26"/>
      <c r="D355" s="75"/>
      <c r="F355" s="75"/>
      <c r="G355" s="26"/>
    </row>
    <row r="356" spans="1:10" s="18" customFormat="1" ht="21.75" customHeight="1">
      <c r="A356" s="228" t="s">
        <v>0</v>
      </c>
      <c r="B356" s="228"/>
      <c r="C356" s="230" t="s">
        <v>116</v>
      </c>
      <c r="D356" s="231"/>
      <c r="E356" s="232" t="s">
        <v>118</v>
      </c>
      <c r="F356" s="233"/>
      <c r="G356" s="232" t="s">
        <v>119</v>
      </c>
      <c r="H356" s="233"/>
      <c r="I356" s="232" t="s">
        <v>120</v>
      </c>
      <c r="J356" s="233"/>
    </row>
    <row r="357" spans="1:10" s="18" customFormat="1" ht="21">
      <c r="A357" s="19" t="s">
        <v>69</v>
      </c>
      <c r="B357" s="20" t="s">
        <v>1</v>
      </c>
      <c r="C357" s="20" t="s">
        <v>44</v>
      </c>
      <c r="D357" s="72" t="s">
        <v>45</v>
      </c>
      <c r="E357" s="20" t="s">
        <v>44</v>
      </c>
      <c r="F357" s="72" t="s">
        <v>45</v>
      </c>
      <c r="G357" s="20" t="s">
        <v>44</v>
      </c>
      <c r="H357" s="20" t="s">
        <v>45</v>
      </c>
      <c r="I357" s="20" t="s">
        <v>44</v>
      </c>
      <c r="J357" s="20" t="s">
        <v>45</v>
      </c>
    </row>
    <row r="358" spans="1:10" s="18" customFormat="1" ht="21">
      <c r="A358" s="21" t="s">
        <v>69</v>
      </c>
      <c r="B358" s="22">
        <v>65005418</v>
      </c>
      <c r="C358" s="23">
        <v>145748</v>
      </c>
      <c r="D358" s="31">
        <v>541181.97</v>
      </c>
      <c r="E358" s="23">
        <v>160768</v>
      </c>
      <c r="F358" s="31">
        <v>594920.54</v>
      </c>
      <c r="G358" s="23">
        <v>159814</v>
      </c>
      <c r="H358" s="24">
        <v>599069.97</v>
      </c>
      <c r="I358" s="23">
        <v>159858</v>
      </c>
      <c r="J358" s="24">
        <v>594408.23</v>
      </c>
    </row>
    <row r="359" spans="2:10" s="18" customFormat="1" ht="21.75" thickBot="1">
      <c r="B359" s="26"/>
      <c r="C359" s="42">
        <f aca="true" t="shared" si="22" ref="C359:H359">SUM(C358)</f>
        <v>145748</v>
      </c>
      <c r="D359" s="49">
        <f t="shared" si="22"/>
        <v>541181.97</v>
      </c>
      <c r="E359" s="42">
        <f t="shared" si="22"/>
        <v>160768</v>
      </c>
      <c r="F359" s="49">
        <f t="shared" si="22"/>
        <v>594920.54</v>
      </c>
      <c r="G359" s="45">
        <f t="shared" si="22"/>
        <v>159814</v>
      </c>
      <c r="H359" s="43">
        <f t="shared" si="22"/>
        <v>599069.97</v>
      </c>
      <c r="I359" s="42">
        <f>SUM(I358)</f>
        <v>159858</v>
      </c>
      <c r="J359" s="46">
        <f>SUM(J358)</f>
        <v>594408.23</v>
      </c>
    </row>
    <row r="360" spans="2:7" s="18" customFormat="1" ht="21.75" thickTop="1">
      <c r="B360" s="26"/>
      <c r="D360" s="75"/>
      <c r="F360" s="75"/>
      <c r="G360" s="26"/>
    </row>
    <row r="361" spans="2:7" s="18" customFormat="1" ht="21">
      <c r="B361" s="26"/>
      <c r="D361" s="75"/>
      <c r="F361" s="75"/>
      <c r="G361" s="26"/>
    </row>
    <row r="362" spans="2:7" s="18" customFormat="1" ht="21">
      <c r="B362" s="26"/>
      <c r="D362" s="75"/>
      <c r="F362" s="75"/>
      <c r="G362" s="26"/>
    </row>
    <row r="363" spans="1:10" s="18" customFormat="1" ht="21.75" customHeight="1">
      <c r="A363" s="228" t="s">
        <v>0</v>
      </c>
      <c r="B363" s="228"/>
      <c r="C363" s="234" t="s">
        <v>121</v>
      </c>
      <c r="D363" s="228"/>
      <c r="E363" s="228" t="s">
        <v>122</v>
      </c>
      <c r="F363" s="228"/>
      <c r="G363" s="228" t="s">
        <v>123</v>
      </c>
      <c r="H363" s="228"/>
      <c r="I363" s="228" t="s">
        <v>124</v>
      </c>
      <c r="J363" s="228"/>
    </row>
    <row r="364" spans="1:10" s="18" customFormat="1" ht="21">
      <c r="A364" s="19" t="s">
        <v>69</v>
      </c>
      <c r="B364" s="20" t="s">
        <v>1</v>
      </c>
      <c r="C364" s="20" t="s">
        <v>44</v>
      </c>
      <c r="D364" s="72" t="s">
        <v>45</v>
      </c>
      <c r="E364" s="20" t="s">
        <v>44</v>
      </c>
      <c r="F364" s="72" t="s">
        <v>45</v>
      </c>
      <c r="G364" s="20" t="s">
        <v>44</v>
      </c>
      <c r="H364" s="20" t="s">
        <v>45</v>
      </c>
      <c r="I364" s="20" t="s">
        <v>44</v>
      </c>
      <c r="J364" s="20" t="s">
        <v>45</v>
      </c>
    </row>
    <row r="365" spans="1:10" s="18" customFormat="1" ht="21">
      <c r="A365" s="21" t="s">
        <v>69</v>
      </c>
      <c r="B365" s="22">
        <v>65005418</v>
      </c>
      <c r="C365" s="67">
        <v>155783</v>
      </c>
      <c r="D365" s="73">
        <v>565402.38</v>
      </c>
      <c r="E365" s="23">
        <v>146736</v>
      </c>
      <c r="F365" s="31">
        <v>544396.74</v>
      </c>
      <c r="G365" s="25">
        <v>153750</v>
      </c>
      <c r="H365" s="24">
        <v>567833.59</v>
      </c>
      <c r="I365" s="23">
        <v>150712</v>
      </c>
      <c r="J365" s="24">
        <v>559832.07</v>
      </c>
    </row>
    <row r="366" spans="2:10" s="18" customFormat="1" ht="21.75" thickBot="1">
      <c r="B366" s="26"/>
      <c r="C366" s="42">
        <f aca="true" t="shared" si="23" ref="C366:J366">SUM(C365)</f>
        <v>155783</v>
      </c>
      <c r="D366" s="49">
        <f t="shared" si="23"/>
        <v>565402.38</v>
      </c>
      <c r="E366" s="42">
        <f t="shared" si="23"/>
        <v>146736</v>
      </c>
      <c r="F366" s="49">
        <f t="shared" si="23"/>
        <v>544396.74</v>
      </c>
      <c r="G366" s="45">
        <f t="shared" si="23"/>
        <v>153750</v>
      </c>
      <c r="H366" s="43">
        <f t="shared" si="23"/>
        <v>567833.59</v>
      </c>
      <c r="I366" s="42">
        <f t="shared" si="23"/>
        <v>150712</v>
      </c>
      <c r="J366" s="46">
        <f t="shared" si="23"/>
        <v>559832.07</v>
      </c>
    </row>
    <row r="367" spans="2:7" s="18" customFormat="1" ht="21.75" thickTop="1">
      <c r="B367" s="26"/>
      <c r="D367" s="75"/>
      <c r="F367" s="75"/>
      <c r="G367" s="26"/>
    </row>
    <row r="368" spans="2:7" s="18" customFormat="1" ht="21">
      <c r="B368" s="26"/>
      <c r="D368" s="75"/>
      <c r="F368" s="75"/>
      <c r="G368" s="26"/>
    </row>
    <row r="369" spans="2:7" s="9" customFormat="1" ht="18.75">
      <c r="B369" s="10"/>
      <c r="D369" s="77"/>
      <c r="F369" s="77"/>
      <c r="G369" s="10"/>
    </row>
    <row r="370" spans="2:7" s="9" customFormat="1" ht="18.75">
      <c r="B370" s="10"/>
      <c r="D370" s="77"/>
      <c r="F370" s="77"/>
      <c r="G370" s="10"/>
    </row>
    <row r="371" spans="2:7" s="9" customFormat="1" ht="18.75">
      <c r="B371" s="10"/>
      <c r="D371" s="77"/>
      <c r="F371" s="77"/>
      <c r="G371" s="10"/>
    </row>
    <row r="372" spans="2:7" s="9" customFormat="1" ht="18.75">
      <c r="B372" s="10"/>
      <c r="D372" s="77"/>
      <c r="F372" s="77"/>
      <c r="G372" s="10"/>
    </row>
    <row r="373" spans="2:7" s="9" customFormat="1" ht="18.75">
      <c r="B373" s="10"/>
      <c r="D373" s="77"/>
      <c r="F373" s="77"/>
      <c r="G373" s="10"/>
    </row>
    <row r="374" spans="2:7" s="9" customFormat="1" ht="18.75">
      <c r="B374" s="10"/>
      <c r="D374" s="77"/>
      <c r="F374" s="77"/>
      <c r="G374" s="10"/>
    </row>
    <row r="375" spans="1:10" s="9" customFormat="1" ht="28.5">
      <c r="A375" s="235" t="s">
        <v>132</v>
      </c>
      <c r="B375" s="235"/>
      <c r="C375" s="235"/>
      <c r="D375" s="235"/>
      <c r="E375" s="235"/>
      <c r="F375" s="235"/>
      <c r="G375" s="235"/>
      <c r="H375" s="235"/>
      <c r="I375" s="235"/>
      <c r="J375" s="235"/>
    </row>
    <row r="376" spans="1:10" s="18" customFormat="1" ht="21.75" customHeight="1">
      <c r="A376" s="229" t="s">
        <v>0</v>
      </c>
      <c r="B376" s="229"/>
      <c r="C376" s="230" t="s">
        <v>112</v>
      </c>
      <c r="D376" s="231"/>
      <c r="E376" s="229" t="s">
        <v>113</v>
      </c>
      <c r="F376" s="229"/>
      <c r="G376" s="229" t="s">
        <v>114</v>
      </c>
      <c r="H376" s="229"/>
      <c r="I376" s="229" t="s">
        <v>115</v>
      </c>
      <c r="J376" s="229"/>
    </row>
    <row r="377" spans="1:10" s="18" customFormat="1" ht="21">
      <c r="A377" s="19" t="s">
        <v>32</v>
      </c>
      <c r="B377" s="20" t="s">
        <v>1</v>
      </c>
      <c r="C377" s="20" t="s">
        <v>44</v>
      </c>
      <c r="D377" s="72" t="s">
        <v>45</v>
      </c>
      <c r="E377" s="20" t="s">
        <v>44</v>
      </c>
      <c r="F377" s="72" t="s">
        <v>45</v>
      </c>
      <c r="G377" s="20" t="s">
        <v>44</v>
      </c>
      <c r="H377" s="20" t="s">
        <v>45</v>
      </c>
      <c r="I377" s="20" t="s">
        <v>44</v>
      </c>
      <c r="J377" s="20" t="s">
        <v>45</v>
      </c>
    </row>
    <row r="378" spans="1:10" s="18" customFormat="1" ht="21">
      <c r="A378" s="21" t="s">
        <v>32</v>
      </c>
      <c r="B378" s="22">
        <v>64005905</v>
      </c>
      <c r="C378" s="23">
        <v>153782</v>
      </c>
      <c r="D378" s="31">
        <v>695513.26</v>
      </c>
      <c r="E378" s="23">
        <v>161696</v>
      </c>
      <c r="F378" s="31">
        <v>711073.88</v>
      </c>
      <c r="G378" s="25">
        <v>144580</v>
      </c>
      <c r="H378" s="24">
        <v>605402.99</v>
      </c>
      <c r="I378" s="23">
        <v>107447</v>
      </c>
      <c r="J378" s="51">
        <v>498323.25</v>
      </c>
    </row>
    <row r="379" spans="2:10" s="18" customFormat="1" ht="21.75" thickBot="1">
      <c r="B379" s="26"/>
      <c r="C379" s="42">
        <f>SUM(C378)</f>
        <v>153782</v>
      </c>
      <c r="D379" s="49">
        <f aca="true" t="shared" si="24" ref="D379:J379">SUM(D378)</f>
        <v>695513.26</v>
      </c>
      <c r="E379" s="42">
        <f t="shared" si="24"/>
        <v>161696</v>
      </c>
      <c r="F379" s="49">
        <f t="shared" si="24"/>
        <v>711073.88</v>
      </c>
      <c r="G379" s="45">
        <f t="shared" si="24"/>
        <v>144580</v>
      </c>
      <c r="H379" s="43">
        <f t="shared" si="24"/>
        <v>605402.99</v>
      </c>
      <c r="I379" s="42">
        <f t="shared" si="24"/>
        <v>107447</v>
      </c>
      <c r="J379" s="52">
        <f t="shared" si="24"/>
        <v>498323.25</v>
      </c>
    </row>
    <row r="380" spans="2:7" s="18" customFormat="1" ht="21.75" thickTop="1">
      <c r="B380" s="26"/>
      <c r="D380" s="75"/>
      <c r="F380" s="75"/>
      <c r="G380" s="26"/>
    </row>
    <row r="381" spans="2:7" s="18" customFormat="1" ht="21">
      <c r="B381" s="26"/>
      <c r="D381" s="75"/>
      <c r="F381" s="75"/>
      <c r="G381" s="26"/>
    </row>
    <row r="382" spans="2:7" s="18" customFormat="1" ht="21">
      <c r="B382" s="26"/>
      <c r="D382" s="75"/>
      <c r="F382" s="75" t="s">
        <v>16</v>
      </c>
      <c r="G382" s="26"/>
    </row>
    <row r="383" spans="1:10" s="18" customFormat="1" ht="21.75" customHeight="1">
      <c r="A383" s="228" t="s">
        <v>0</v>
      </c>
      <c r="B383" s="228"/>
      <c r="C383" s="230" t="s">
        <v>116</v>
      </c>
      <c r="D383" s="231"/>
      <c r="E383" s="232" t="s">
        <v>118</v>
      </c>
      <c r="F383" s="233"/>
      <c r="G383" s="232" t="s">
        <v>119</v>
      </c>
      <c r="H383" s="233"/>
      <c r="I383" s="232" t="s">
        <v>120</v>
      </c>
      <c r="J383" s="233"/>
    </row>
    <row r="384" spans="1:10" s="18" customFormat="1" ht="21">
      <c r="A384" s="19" t="s">
        <v>32</v>
      </c>
      <c r="B384" s="20" t="s">
        <v>1</v>
      </c>
      <c r="C384" s="20" t="s">
        <v>44</v>
      </c>
      <c r="D384" s="72" t="s">
        <v>45</v>
      </c>
      <c r="E384" s="20" t="s">
        <v>44</v>
      </c>
      <c r="F384" s="72" t="s">
        <v>45</v>
      </c>
      <c r="G384" s="20" t="s">
        <v>44</v>
      </c>
      <c r="H384" s="20" t="s">
        <v>45</v>
      </c>
      <c r="I384" s="20" t="s">
        <v>44</v>
      </c>
      <c r="J384" s="20" t="s">
        <v>45</v>
      </c>
    </row>
    <row r="385" spans="1:10" s="18" customFormat="1" ht="21">
      <c r="A385" s="21" t="s">
        <v>32</v>
      </c>
      <c r="B385" s="22">
        <v>64005905</v>
      </c>
      <c r="C385" s="23">
        <v>133634</v>
      </c>
      <c r="D385" s="31">
        <v>611920.76</v>
      </c>
      <c r="E385" s="23">
        <v>175742</v>
      </c>
      <c r="F385" s="31">
        <v>766178.6</v>
      </c>
      <c r="G385" s="23">
        <v>139896</v>
      </c>
      <c r="H385" s="24">
        <v>653097.59</v>
      </c>
      <c r="I385" s="23">
        <v>208949</v>
      </c>
      <c r="J385" s="24">
        <v>873140.99</v>
      </c>
    </row>
    <row r="386" spans="2:10" s="18" customFormat="1" ht="21.75" thickBot="1">
      <c r="B386" s="26"/>
      <c r="C386" s="42">
        <f>SUM(C385)</f>
        <v>133634</v>
      </c>
      <c r="D386" s="49">
        <f aca="true" t="shared" si="25" ref="D386:J386">SUM(D385)</f>
        <v>611920.76</v>
      </c>
      <c r="E386" s="42">
        <f t="shared" si="25"/>
        <v>175742</v>
      </c>
      <c r="F386" s="49">
        <f t="shared" si="25"/>
        <v>766178.6</v>
      </c>
      <c r="G386" s="42">
        <f t="shared" si="25"/>
        <v>139896</v>
      </c>
      <c r="H386" s="49">
        <f t="shared" si="25"/>
        <v>653097.59</v>
      </c>
      <c r="I386" s="42">
        <f t="shared" si="25"/>
        <v>208949</v>
      </c>
      <c r="J386" s="49">
        <f t="shared" si="25"/>
        <v>873140.99</v>
      </c>
    </row>
    <row r="387" spans="2:7" s="18" customFormat="1" ht="21.75" thickTop="1">
      <c r="B387" s="26"/>
      <c r="D387" s="75"/>
      <c r="E387" s="18" t="s">
        <v>16</v>
      </c>
      <c r="F387" s="75"/>
      <c r="G387" s="26"/>
    </row>
    <row r="388" spans="2:7" s="18" customFormat="1" ht="21">
      <c r="B388" s="26"/>
      <c r="D388" s="75"/>
      <c r="F388" s="75"/>
      <c r="G388" s="26"/>
    </row>
    <row r="389" spans="2:7" s="18" customFormat="1" ht="21">
      <c r="B389" s="26"/>
      <c r="D389" s="75"/>
      <c r="F389" s="75"/>
      <c r="G389" s="26"/>
    </row>
    <row r="390" spans="2:7" s="18" customFormat="1" ht="21">
      <c r="B390" s="26"/>
      <c r="D390" s="75"/>
      <c r="F390" s="75"/>
      <c r="G390" s="26"/>
    </row>
    <row r="391" spans="1:10" s="18" customFormat="1" ht="21.75" customHeight="1">
      <c r="A391" s="228" t="s">
        <v>0</v>
      </c>
      <c r="B391" s="228"/>
      <c r="C391" s="234" t="s">
        <v>121</v>
      </c>
      <c r="D391" s="228"/>
      <c r="E391" s="228" t="s">
        <v>122</v>
      </c>
      <c r="F391" s="228"/>
      <c r="G391" s="228" t="s">
        <v>123</v>
      </c>
      <c r="H391" s="228"/>
      <c r="I391" s="228" t="s">
        <v>124</v>
      </c>
      <c r="J391" s="228"/>
    </row>
    <row r="392" spans="1:10" s="18" customFormat="1" ht="21">
      <c r="A392" s="19" t="s">
        <v>32</v>
      </c>
      <c r="B392" s="20" t="s">
        <v>1</v>
      </c>
      <c r="C392" s="20" t="s">
        <v>44</v>
      </c>
      <c r="D392" s="72" t="s">
        <v>45</v>
      </c>
      <c r="E392" s="20" t="s">
        <v>44</v>
      </c>
      <c r="F392" s="72" t="s">
        <v>45</v>
      </c>
      <c r="G392" s="20" t="s">
        <v>44</v>
      </c>
      <c r="H392" s="20" t="s">
        <v>45</v>
      </c>
      <c r="I392" s="20" t="s">
        <v>44</v>
      </c>
      <c r="J392" s="20" t="s">
        <v>45</v>
      </c>
    </row>
    <row r="393" spans="1:10" s="18" customFormat="1" ht="21">
      <c r="A393" s="21" t="s">
        <v>32</v>
      </c>
      <c r="B393" s="22">
        <v>64005905</v>
      </c>
      <c r="C393" s="23">
        <v>109662</v>
      </c>
      <c r="D393" s="31">
        <v>518054.37</v>
      </c>
      <c r="E393" s="23">
        <v>117598</v>
      </c>
      <c r="F393" s="31">
        <v>552232.94</v>
      </c>
      <c r="G393" s="25">
        <v>154819</v>
      </c>
      <c r="H393" s="24">
        <v>703642.96</v>
      </c>
      <c r="I393" s="23">
        <v>192791</v>
      </c>
      <c r="J393" s="24">
        <v>832605.06</v>
      </c>
    </row>
    <row r="394" spans="2:10" s="18" customFormat="1" ht="21.75" thickBot="1">
      <c r="B394" s="26"/>
      <c r="C394" s="42">
        <f aca="true" t="shared" si="26" ref="C394:J394">SUM(C393)</f>
        <v>109662</v>
      </c>
      <c r="D394" s="49">
        <f t="shared" si="26"/>
        <v>518054.37</v>
      </c>
      <c r="E394" s="42">
        <f t="shared" si="26"/>
        <v>117598</v>
      </c>
      <c r="F394" s="49">
        <f t="shared" si="26"/>
        <v>552232.94</v>
      </c>
      <c r="G394" s="45">
        <f t="shared" si="26"/>
        <v>154819</v>
      </c>
      <c r="H394" s="43">
        <f t="shared" si="26"/>
        <v>703642.96</v>
      </c>
      <c r="I394" s="42">
        <f>SUM(I393)</f>
        <v>192791</v>
      </c>
      <c r="J394" s="46">
        <f t="shared" si="26"/>
        <v>832605.06</v>
      </c>
    </row>
    <row r="395" spans="2:7" s="18" customFormat="1" ht="21.75" thickTop="1">
      <c r="B395" s="26"/>
      <c r="D395" s="75"/>
      <c r="F395" s="75"/>
      <c r="G395" s="26"/>
    </row>
    <row r="396" spans="2:7" s="18" customFormat="1" ht="21">
      <c r="B396" s="26"/>
      <c r="D396" s="75"/>
      <c r="F396" s="75"/>
      <c r="G396" s="26"/>
    </row>
    <row r="397" spans="2:7" s="18" customFormat="1" ht="21">
      <c r="B397" s="26"/>
      <c r="D397" s="75"/>
      <c r="F397" s="75"/>
      <c r="G397" s="26"/>
    </row>
    <row r="398" spans="2:7" s="18" customFormat="1" ht="21">
      <c r="B398" s="26"/>
      <c r="D398" s="75"/>
      <c r="F398" s="75"/>
      <c r="G398" s="26"/>
    </row>
    <row r="399" spans="2:8" s="18" customFormat="1" ht="21">
      <c r="B399" s="26"/>
      <c r="D399" s="75"/>
      <c r="F399" s="75"/>
      <c r="G399" s="26"/>
      <c r="H399" s="18" t="s">
        <v>16</v>
      </c>
    </row>
    <row r="400" spans="2:7" s="18" customFormat="1" ht="21">
      <c r="B400" s="26"/>
      <c r="D400" s="75"/>
      <c r="F400" s="75"/>
      <c r="G400" s="26"/>
    </row>
    <row r="401" spans="2:7" s="18" customFormat="1" ht="21">
      <c r="B401" s="26"/>
      <c r="D401" s="75"/>
      <c r="F401" s="75"/>
      <c r="G401" s="26"/>
    </row>
    <row r="402" spans="1:10" s="18" customFormat="1" ht="28.5">
      <c r="A402" s="235" t="s">
        <v>149</v>
      </c>
      <c r="B402" s="235"/>
      <c r="C402" s="235"/>
      <c r="D402" s="235"/>
      <c r="E402" s="235"/>
      <c r="F402" s="235"/>
      <c r="G402" s="235"/>
      <c r="H402" s="235"/>
      <c r="I402" s="235"/>
      <c r="J402" s="235"/>
    </row>
    <row r="403" spans="1:10" s="18" customFormat="1" ht="21">
      <c r="A403" s="229" t="s">
        <v>0</v>
      </c>
      <c r="B403" s="229"/>
      <c r="C403" s="230" t="s">
        <v>112</v>
      </c>
      <c r="D403" s="231"/>
      <c r="E403" s="229" t="s">
        <v>113</v>
      </c>
      <c r="F403" s="229"/>
      <c r="G403" s="229" t="s">
        <v>114</v>
      </c>
      <c r="H403" s="229"/>
      <c r="I403" s="229" t="s">
        <v>115</v>
      </c>
      <c r="J403" s="229"/>
    </row>
    <row r="404" spans="1:10" s="18" customFormat="1" ht="21">
      <c r="A404" s="19" t="s">
        <v>86</v>
      </c>
      <c r="B404" s="20" t="s">
        <v>1</v>
      </c>
      <c r="C404" s="20" t="s">
        <v>44</v>
      </c>
      <c r="D404" s="72" t="s">
        <v>45</v>
      </c>
      <c r="E404" s="20" t="s">
        <v>44</v>
      </c>
      <c r="F404" s="72" t="s">
        <v>45</v>
      </c>
      <c r="G404" s="20" t="s">
        <v>44</v>
      </c>
      <c r="H404" s="20" t="s">
        <v>45</v>
      </c>
      <c r="I404" s="20" t="s">
        <v>44</v>
      </c>
      <c r="J404" s="20" t="s">
        <v>45</v>
      </c>
    </row>
    <row r="405" spans="1:10" s="18" customFormat="1" ht="21">
      <c r="A405" s="98" t="s">
        <v>71</v>
      </c>
      <c r="B405" s="22">
        <v>96357043</v>
      </c>
      <c r="C405" s="23">
        <v>3025</v>
      </c>
      <c r="D405" s="31">
        <v>11662.04</v>
      </c>
      <c r="E405" s="23">
        <v>4037</v>
      </c>
      <c r="F405" s="31">
        <v>16597.04</v>
      </c>
      <c r="G405" s="25">
        <v>3058</v>
      </c>
      <c r="H405" s="24">
        <v>14139.45</v>
      </c>
      <c r="I405" s="23">
        <v>4054</v>
      </c>
      <c r="J405" s="51">
        <v>18061.19</v>
      </c>
    </row>
    <row r="406" spans="2:10" s="18" customFormat="1" ht="21.75" thickBot="1">
      <c r="B406" s="26"/>
      <c r="C406" s="42">
        <f>SUM(C405)</f>
        <v>3025</v>
      </c>
      <c r="D406" s="49">
        <f aca="true" t="shared" si="27" ref="D406:J406">SUM(D405)</f>
        <v>11662.04</v>
      </c>
      <c r="E406" s="42">
        <f t="shared" si="27"/>
        <v>4037</v>
      </c>
      <c r="F406" s="49">
        <f t="shared" si="27"/>
        <v>16597.04</v>
      </c>
      <c r="G406" s="45">
        <f t="shared" si="27"/>
        <v>3058</v>
      </c>
      <c r="H406" s="43">
        <f t="shared" si="27"/>
        <v>14139.45</v>
      </c>
      <c r="I406" s="42">
        <f t="shared" si="27"/>
        <v>4054</v>
      </c>
      <c r="J406" s="52">
        <f t="shared" si="27"/>
        <v>18061.19</v>
      </c>
    </row>
    <row r="407" spans="2:7" s="18" customFormat="1" ht="21.75" thickTop="1">
      <c r="B407" s="26"/>
      <c r="D407" s="75"/>
      <c r="F407" s="75"/>
      <c r="G407" s="26"/>
    </row>
    <row r="408" spans="2:7" s="18" customFormat="1" ht="21">
      <c r="B408" s="26"/>
      <c r="C408" s="18" t="s">
        <v>87</v>
      </c>
      <c r="D408" s="75"/>
      <c r="F408" s="75"/>
      <c r="G408" s="26"/>
    </row>
    <row r="409" spans="2:7" s="18" customFormat="1" ht="21">
      <c r="B409" s="26"/>
      <c r="D409" s="75"/>
      <c r="F409" s="75"/>
      <c r="G409" s="26"/>
    </row>
    <row r="410" spans="1:10" s="18" customFormat="1" ht="21">
      <c r="A410" s="228" t="s">
        <v>0</v>
      </c>
      <c r="B410" s="228"/>
      <c r="C410" s="230" t="s">
        <v>116</v>
      </c>
      <c r="D410" s="231"/>
      <c r="E410" s="232" t="s">
        <v>118</v>
      </c>
      <c r="F410" s="233"/>
      <c r="G410" s="232" t="s">
        <v>119</v>
      </c>
      <c r="H410" s="233"/>
      <c r="I410" s="232" t="s">
        <v>120</v>
      </c>
      <c r="J410" s="233"/>
    </row>
    <row r="411" spans="1:10" s="18" customFormat="1" ht="21">
      <c r="A411" s="19" t="s">
        <v>86</v>
      </c>
      <c r="B411" s="20" t="s">
        <v>1</v>
      </c>
      <c r="C411" s="20" t="s">
        <v>44</v>
      </c>
      <c r="D411" s="72" t="s">
        <v>45</v>
      </c>
      <c r="E411" s="20" t="s">
        <v>44</v>
      </c>
      <c r="F411" s="72" t="s">
        <v>45</v>
      </c>
      <c r="G411" s="20" t="s">
        <v>44</v>
      </c>
      <c r="H411" s="20" t="s">
        <v>45</v>
      </c>
      <c r="I411" s="20" t="s">
        <v>44</v>
      </c>
      <c r="J411" s="20" t="s">
        <v>45</v>
      </c>
    </row>
    <row r="412" spans="1:10" s="18" customFormat="1" ht="21">
      <c r="A412" s="98" t="s">
        <v>71</v>
      </c>
      <c r="B412" s="22">
        <v>96357043</v>
      </c>
      <c r="C412" s="23">
        <v>5181</v>
      </c>
      <c r="D412" s="31">
        <v>29667.84</v>
      </c>
      <c r="E412" s="23">
        <v>8227</v>
      </c>
      <c r="F412" s="31">
        <v>41335.46</v>
      </c>
      <c r="G412" s="23">
        <v>6127</v>
      </c>
      <c r="H412" s="24">
        <v>31191.79</v>
      </c>
      <c r="I412" s="23">
        <v>10217</v>
      </c>
      <c r="J412" s="24">
        <v>49898.53</v>
      </c>
    </row>
    <row r="413" spans="2:10" s="18" customFormat="1" ht="21.75" thickBot="1">
      <c r="B413" s="26"/>
      <c r="C413" s="42">
        <f aca="true" t="shared" si="28" ref="C413:J413">SUM(C412)</f>
        <v>5181</v>
      </c>
      <c r="D413" s="49">
        <f t="shared" si="28"/>
        <v>29667.84</v>
      </c>
      <c r="E413" s="42">
        <f t="shared" si="28"/>
        <v>8227</v>
      </c>
      <c r="F413" s="49">
        <f t="shared" si="28"/>
        <v>41335.46</v>
      </c>
      <c r="G413" s="42">
        <f t="shared" si="28"/>
        <v>6127</v>
      </c>
      <c r="H413" s="49">
        <f t="shared" si="28"/>
        <v>31191.79</v>
      </c>
      <c r="I413" s="42">
        <f t="shared" si="28"/>
        <v>10217</v>
      </c>
      <c r="J413" s="49">
        <f t="shared" si="28"/>
        <v>49898.53</v>
      </c>
    </row>
    <row r="414" spans="2:7" s="18" customFormat="1" ht="21.75" thickTop="1">
      <c r="B414" s="26"/>
      <c r="D414" s="75"/>
      <c r="E414" s="18" t="s">
        <v>16</v>
      </c>
      <c r="F414" s="75"/>
      <c r="G414" s="26"/>
    </row>
    <row r="415" spans="2:7" s="18" customFormat="1" ht="21">
      <c r="B415" s="26"/>
      <c r="D415" s="75"/>
      <c r="F415" s="75"/>
      <c r="G415" s="26"/>
    </row>
    <row r="416" spans="2:7" s="18" customFormat="1" ht="21">
      <c r="B416" s="26" t="s">
        <v>16</v>
      </c>
      <c r="D416" s="75"/>
      <c r="F416" s="75"/>
      <c r="G416" s="26"/>
    </row>
    <row r="417" spans="1:10" s="9" customFormat="1" ht="21">
      <c r="A417" s="18"/>
      <c r="B417" s="26"/>
      <c r="C417" s="18"/>
      <c r="D417" s="75"/>
      <c r="E417" s="18"/>
      <c r="F417" s="75"/>
      <c r="G417" s="26"/>
      <c r="H417" s="18"/>
      <c r="I417" s="18"/>
      <c r="J417" s="18"/>
    </row>
    <row r="418" spans="1:10" s="9" customFormat="1" ht="21">
      <c r="A418" s="228" t="s">
        <v>0</v>
      </c>
      <c r="B418" s="228"/>
      <c r="C418" s="234" t="s">
        <v>121</v>
      </c>
      <c r="D418" s="228"/>
      <c r="E418" s="228" t="s">
        <v>122</v>
      </c>
      <c r="F418" s="228"/>
      <c r="G418" s="228" t="s">
        <v>123</v>
      </c>
      <c r="H418" s="228"/>
      <c r="I418" s="228" t="s">
        <v>124</v>
      </c>
      <c r="J418" s="228"/>
    </row>
    <row r="419" spans="1:10" s="9" customFormat="1" ht="21">
      <c r="A419" s="19" t="s">
        <v>86</v>
      </c>
      <c r="B419" s="20" t="s">
        <v>1</v>
      </c>
      <c r="C419" s="20" t="s">
        <v>44</v>
      </c>
      <c r="D419" s="72" t="s">
        <v>45</v>
      </c>
      <c r="E419" s="20" t="s">
        <v>44</v>
      </c>
      <c r="F419" s="72" t="s">
        <v>45</v>
      </c>
      <c r="G419" s="20" t="s">
        <v>44</v>
      </c>
      <c r="H419" s="20" t="s">
        <v>45</v>
      </c>
      <c r="I419" s="20" t="s">
        <v>44</v>
      </c>
      <c r="J419" s="20" t="s">
        <v>45</v>
      </c>
    </row>
    <row r="420" spans="1:10" s="9" customFormat="1" ht="21">
      <c r="A420" s="98" t="s">
        <v>71</v>
      </c>
      <c r="B420" s="22">
        <v>96357043</v>
      </c>
      <c r="C420" s="23">
        <v>10196</v>
      </c>
      <c r="D420" s="31">
        <v>44898.62</v>
      </c>
      <c r="E420" s="23">
        <v>12259</v>
      </c>
      <c r="F420" s="31">
        <v>61180.07</v>
      </c>
      <c r="G420" s="25">
        <v>29361</v>
      </c>
      <c r="H420" s="24">
        <v>131430.87</v>
      </c>
      <c r="I420" s="23">
        <v>27303</v>
      </c>
      <c r="J420" s="24">
        <v>121571.68</v>
      </c>
    </row>
    <row r="421" spans="1:10" s="9" customFormat="1" ht="21">
      <c r="A421" s="98" t="s">
        <v>162</v>
      </c>
      <c r="B421" s="22">
        <v>96570373</v>
      </c>
      <c r="C421" s="23">
        <v>1000</v>
      </c>
      <c r="D421" s="31">
        <v>4392.18</v>
      </c>
      <c r="E421" s="23">
        <v>7000</v>
      </c>
      <c r="F421" s="31">
        <v>28740.67</v>
      </c>
      <c r="G421" s="25">
        <v>9000</v>
      </c>
      <c r="H421" s="24">
        <v>36856.83</v>
      </c>
      <c r="I421" s="23">
        <v>9000</v>
      </c>
      <c r="J421" s="24">
        <v>36856.83</v>
      </c>
    </row>
    <row r="422" spans="1:10" s="9" customFormat="1" ht="21.75" thickBot="1">
      <c r="A422" s="18"/>
      <c r="B422" s="26"/>
      <c r="C422" s="42">
        <f aca="true" t="shared" si="29" ref="C422:J422">SUM(C420+C421)</f>
        <v>11196</v>
      </c>
      <c r="D422" s="49">
        <f t="shared" si="29"/>
        <v>49290.8</v>
      </c>
      <c r="E422" s="42">
        <f t="shared" si="29"/>
        <v>19259</v>
      </c>
      <c r="F422" s="49">
        <f t="shared" si="29"/>
        <v>89920.73999999999</v>
      </c>
      <c r="G422" s="42">
        <f t="shared" si="29"/>
        <v>38361</v>
      </c>
      <c r="H422" s="43">
        <f t="shared" si="29"/>
        <v>168287.7</v>
      </c>
      <c r="I422" s="42">
        <f t="shared" si="29"/>
        <v>36303</v>
      </c>
      <c r="J422" s="43">
        <f t="shared" si="29"/>
        <v>158428.51</v>
      </c>
    </row>
    <row r="423" spans="1:10" s="9" customFormat="1" ht="21.75" thickTop="1">
      <c r="A423" s="18"/>
      <c r="B423" s="26"/>
      <c r="C423" s="18"/>
      <c r="D423" s="75"/>
      <c r="E423" s="18"/>
      <c r="F423" s="75"/>
      <c r="G423" s="26"/>
      <c r="H423" s="18"/>
      <c r="I423" s="18"/>
      <c r="J423" s="18"/>
    </row>
    <row r="424" spans="1:10" s="9" customFormat="1" ht="21">
      <c r="A424" s="18"/>
      <c r="B424" s="26"/>
      <c r="C424" s="18" t="s">
        <v>163</v>
      </c>
      <c r="D424" s="75"/>
      <c r="E424" s="18"/>
      <c r="F424" s="75"/>
      <c r="G424" s="26"/>
      <c r="H424" s="18"/>
      <c r="I424" s="18"/>
      <c r="J424" s="18"/>
    </row>
    <row r="425" spans="1:10" s="9" customFormat="1" ht="21">
      <c r="A425" s="18"/>
      <c r="B425" s="26"/>
      <c r="C425" s="18"/>
      <c r="D425" s="75"/>
      <c r="E425" s="18"/>
      <c r="F425" s="75"/>
      <c r="G425" s="26"/>
      <c r="H425" s="18"/>
      <c r="I425" s="18"/>
      <c r="J425" s="18"/>
    </row>
    <row r="426" spans="1:10" s="9" customFormat="1" ht="21">
      <c r="A426" s="18"/>
      <c r="B426" s="26"/>
      <c r="C426" s="18"/>
      <c r="D426" s="75"/>
      <c r="E426" s="18"/>
      <c r="F426" s="75"/>
      <c r="G426" s="26"/>
      <c r="H426" s="18"/>
      <c r="I426" s="18"/>
      <c r="J426" s="18"/>
    </row>
    <row r="427" spans="1:10" s="9" customFormat="1" ht="21">
      <c r="A427" s="18"/>
      <c r="B427" s="26"/>
      <c r="C427" s="18"/>
      <c r="D427" s="75"/>
      <c r="E427" s="18"/>
      <c r="F427" s="75"/>
      <c r="G427" s="26"/>
      <c r="H427" s="18"/>
      <c r="I427" s="18"/>
      <c r="J427" s="18"/>
    </row>
    <row r="428" spans="1:10" s="9" customFormat="1" ht="21">
      <c r="A428" s="18"/>
      <c r="B428" s="26"/>
      <c r="C428" s="18"/>
      <c r="D428" s="75"/>
      <c r="E428" s="18"/>
      <c r="F428" s="75"/>
      <c r="G428" s="26"/>
      <c r="H428" s="18"/>
      <c r="I428" s="18"/>
      <c r="J428" s="18"/>
    </row>
    <row r="429" spans="1:10" s="9" customFormat="1" ht="21">
      <c r="A429" s="18"/>
      <c r="B429" s="26"/>
      <c r="C429" s="18"/>
      <c r="D429" s="75"/>
      <c r="E429" s="18"/>
      <c r="F429" s="75"/>
      <c r="G429" s="26"/>
      <c r="H429" s="18"/>
      <c r="I429" s="18"/>
      <c r="J429" s="18"/>
    </row>
    <row r="430" spans="1:10" s="9" customFormat="1" ht="28.5">
      <c r="A430" s="235" t="s">
        <v>160</v>
      </c>
      <c r="B430" s="235"/>
      <c r="C430" s="235"/>
      <c r="D430" s="235"/>
      <c r="E430" s="235"/>
      <c r="F430" s="235"/>
      <c r="G430" s="235"/>
      <c r="H430" s="235"/>
      <c r="I430" s="235"/>
      <c r="J430" s="235"/>
    </row>
    <row r="431" spans="1:10" s="9" customFormat="1" ht="21">
      <c r="A431" s="229" t="s">
        <v>0</v>
      </c>
      <c r="B431" s="229"/>
      <c r="C431" s="230" t="s">
        <v>112</v>
      </c>
      <c r="D431" s="231"/>
      <c r="E431" s="229" t="s">
        <v>113</v>
      </c>
      <c r="F431" s="229"/>
      <c r="G431" s="229" t="s">
        <v>114</v>
      </c>
      <c r="H431" s="229"/>
      <c r="I431" s="229" t="s">
        <v>115</v>
      </c>
      <c r="J431" s="229"/>
    </row>
    <row r="432" spans="1:10" s="9" customFormat="1" ht="21">
      <c r="A432" s="19" t="s">
        <v>150</v>
      </c>
      <c r="B432" s="20" t="s">
        <v>1</v>
      </c>
      <c r="C432" s="20" t="s">
        <v>44</v>
      </c>
      <c r="D432" s="72" t="s">
        <v>45</v>
      </c>
      <c r="E432" s="20" t="s">
        <v>44</v>
      </c>
      <c r="F432" s="72" t="s">
        <v>45</v>
      </c>
      <c r="G432" s="20" t="s">
        <v>44</v>
      </c>
      <c r="H432" s="20" t="s">
        <v>45</v>
      </c>
      <c r="I432" s="20" t="s">
        <v>44</v>
      </c>
      <c r="J432" s="20" t="s">
        <v>45</v>
      </c>
    </row>
    <row r="433" spans="1:10" s="9" customFormat="1" ht="21">
      <c r="A433" s="98" t="s">
        <v>150</v>
      </c>
      <c r="B433" s="22">
        <v>96547266</v>
      </c>
      <c r="C433" s="194">
        <v>36000</v>
      </c>
      <c r="D433" s="195">
        <v>144768.69</v>
      </c>
      <c r="E433" s="23">
        <v>29000</v>
      </c>
      <c r="F433" s="31">
        <v>140037.03</v>
      </c>
      <c r="G433" s="25">
        <v>18000</v>
      </c>
      <c r="H433" s="24">
        <v>97025.22</v>
      </c>
      <c r="I433" s="23">
        <v>18207</v>
      </c>
      <c r="J433" s="51">
        <v>79362.84</v>
      </c>
    </row>
    <row r="434" spans="1:10" s="9" customFormat="1" ht="21.75" thickBot="1">
      <c r="A434" s="18"/>
      <c r="B434" s="26"/>
      <c r="C434" s="42">
        <f>SUM(C433)</f>
        <v>36000</v>
      </c>
      <c r="D434" s="49">
        <f aca="true" t="shared" si="30" ref="D434:J434">SUM(D433)</f>
        <v>144768.69</v>
      </c>
      <c r="E434" s="42">
        <f t="shared" si="30"/>
        <v>29000</v>
      </c>
      <c r="F434" s="49">
        <f t="shared" si="30"/>
        <v>140037.03</v>
      </c>
      <c r="G434" s="45">
        <f t="shared" si="30"/>
        <v>18000</v>
      </c>
      <c r="H434" s="43">
        <f t="shared" si="30"/>
        <v>97025.22</v>
      </c>
      <c r="I434" s="42">
        <f t="shared" si="30"/>
        <v>18207</v>
      </c>
      <c r="J434" s="52">
        <f t="shared" si="30"/>
        <v>79362.84</v>
      </c>
    </row>
    <row r="435" spans="1:10" s="9" customFormat="1" ht="21.75" thickTop="1">
      <c r="A435" s="18"/>
      <c r="B435" s="26"/>
      <c r="C435" s="18"/>
      <c r="D435" s="75"/>
      <c r="E435" s="18"/>
      <c r="F435" s="75"/>
      <c r="G435" s="26"/>
      <c r="H435" s="18"/>
      <c r="I435" s="18"/>
      <c r="J435" s="18"/>
    </row>
    <row r="436" spans="1:10" s="9" customFormat="1" ht="21">
      <c r="A436" s="18"/>
      <c r="B436" s="26"/>
      <c r="C436" s="18" t="s">
        <v>151</v>
      </c>
      <c r="D436" s="75"/>
      <c r="E436" s="18"/>
      <c r="F436" s="75"/>
      <c r="G436" s="26"/>
      <c r="H436" s="18"/>
      <c r="I436" s="18"/>
      <c r="J436" s="18"/>
    </row>
    <row r="437" spans="1:10" s="9" customFormat="1" ht="21">
      <c r="A437" s="18"/>
      <c r="B437" s="26"/>
      <c r="C437" s="18"/>
      <c r="D437" s="75"/>
      <c r="E437" s="18"/>
      <c r="F437" s="75"/>
      <c r="G437" s="26"/>
      <c r="H437" s="18"/>
      <c r="I437" s="18"/>
      <c r="J437" s="18"/>
    </row>
    <row r="438" spans="1:10" s="9" customFormat="1" ht="21">
      <c r="A438" s="228" t="s">
        <v>0</v>
      </c>
      <c r="B438" s="228"/>
      <c r="C438" s="230" t="s">
        <v>116</v>
      </c>
      <c r="D438" s="231"/>
      <c r="E438" s="232" t="s">
        <v>118</v>
      </c>
      <c r="F438" s="233"/>
      <c r="G438" s="232" t="s">
        <v>119</v>
      </c>
      <c r="H438" s="233"/>
      <c r="I438" s="232" t="s">
        <v>120</v>
      </c>
      <c r="J438" s="233"/>
    </row>
    <row r="439" spans="1:10" s="9" customFormat="1" ht="21">
      <c r="A439" s="19" t="s">
        <v>150</v>
      </c>
      <c r="B439" s="20" t="s">
        <v>1</v>
      </c>
      <c r="C439" s="20" t="s">
        <v>44</v>
      </c>
      <c r="D439" s="72" t="s">
        <v>45</v>
      </c>
      <c r="E439" s="20" t="s">
        <v>44</v>
      </c>
      <c r="F439" s="72" t="s">
        <v>45</v>
      </c>
      <c r="G439" s="20" t="s">
        <v>44</v>
      </c>
      <c r="H439" s="20" t="s">
        <v>45</v>
      </c>
      <c r="I439" s="20" t="s">
        <v>44</v>
      </c>
      <c r="J439" s="20" t="s">
        <v>45</v>
      </c>
    </row>
    <row r="440" spans="1:10" s="9" customFormat="1" ht="21">
      <c r="A440" s="98" t="s">
        <v>150</v>
      </c>
      <c r="B440" s="22">
        <v>96547266</v>
      </c>
      <c r="C440" s="23">
        <v>22252</v>
      </c>
      <c r="D440" s="31">
        <v>96679.24</v>
      </c>
      <c r="E440" s="23">
        <v>24264</v>
      </c>
      <c r="F440" s="31">
        <v>100596.57</v>
      </c>
      <c r="G440" s="23">
        <v>22361</v>
      </c>
      <c r="H440" s="24">
        <v>106208.99</v>
      </c>
      <c r="I440" s="23">
        <v>21286</v>
      </c>
      <c r="J440" s="24">
        <v>93180</v>
      </c>
    </row>
    <row r="441" spans="1:10" s="9" customFormat="1" ht="21.75" thickBot="1">
      <c r="A441" s="18"/>
      <c r="B441" s="26"/>
      <c r="C441" s="42">
        <f aca="true" t="shared" si="31" ref="C441:J441">SUM(C440)</f>
        <v>22252</v>
      </c>
      <c r="D441" s="49">
        <f t="shared" si="31"/>
        <v>96679.24</v>
      </c>
      <c r="E441" s="42">
        <f t="shared" si="31"/>
        <v>24264</v>
      </c>
      <c r="F441" s="49">
        <f t="shared" si="31"/>
        <v>100596.57</v>
      </c>
      <c r="G441" s="42">
        <f t="shared" si="31"/>
        <v>22361</v>
      </c>
      <c r="H441" s="49">
        <f t="shared" si="31"/>
        <v>106208.99</v>
      </c>
      <c r="I441" s="42">
        <f t="shared" si="31"/>
        <v>21286</v>
      </c>
      <c r="J441" s="49">
        <f t="shared" si="31"/>
        <v>93180</v>
      </c>
    </row>
    <row r="442" spans="1:10" s="9" customFormat="1" ht="21.75" thickTop="1">
      <c r="A442" s="18"/>
      <c r="B442" s="26"/>
      <c r="C442" s="18"/>
      <c r="D442" s="75"/>
      <c r="E442" s="18" t="s">
        <v>16</v>
      </c>
      <c r="F442" s="75"/>
      <c r="G442" s="26"/>
      <c r="H442" s="18"/>
      <c r="I442" s="18"/>
      <c r="J442" s="18"/>
    </row>
    <row r="443" spans="1:10" s="9" customFormat="1" ht="21">
      <c r="A443" s="18"/>
      <c r="B443" s="26"/>
      <c r="C443" s="18"/>
      <c r="D443" s="75"/>
      <c r="E443" s="18"/>
      <c r="F443" s="75"/>
      <c r="G443" s="26"/>
      <c r="H443" s="18"/>
      <c r="I443" s="18"/>
      <c r="J443" s="18"/>
    </row>
    <row r="444" spans="1:10" s="9" customFormat="1" ht="21">
      <c r="A444" s="18"/>
      <c r="B444" s="26" t="s">
        <v>16</v>
      </c>
      <c r="C444" s="18"/>
      <c r="D444" s="75"/>
      <c r="E444" s="18"/>
      <c r="F444" s="75"/>
      <c r="G444" s="26"/>
      <c r="H444" s="18"/>
      <c r="I444" s="18"/>
      <c r="J444" s="18"/>
    </row>
    <row r="445" spans="1:10" s="9" customFormat="1" ht="21">
      <c r="A445" s="18"/>
      <c r="B445" s="26"/>
      <c r="C445" s="18"/>
      <c r="D445" s="75"/>
      <c r="E445" s="18"/>
      <c r="F445" s="75"/>
      <c r="G445" s="26"/>
      <c r="H445" s="18"/>
      <c r="I445" s="18"/>
      <c r="J445" s="18"/>
    </row>
    <row r="446" spans="1:10" s="9" customFormat="1" ht="21">
      <c r="A446" s="228" t="s">
        <v>0</v>
      </c>
      <c r="B446" s="228"/>
      <c r="C446" s="234" t="s">
        <v>121</v>
      </c>
      <c r="D446" s="228"/>
      <c r="E446" s="228" t="s">
        <v>122</v>
      </c>
      <c r="F446" s="228"/>
      <c r="G446" s="228" t="s">
        <v>123</v>
      </c>
      <c r="H446" s="228"/>
      <c r="I446" s="228" t="s">
        <v>124</v>
      </c>
      <c r="J446" s="228"/>
    </row>
    <row r="447" spans="1:10" s="9" customFormat="1" ht="21">
      <c r="A447" s="19" t="s">
        <v>150</v>
      </c>
      <c r="B447" s="20" t="s">
        <v>1</v>
      </c>
      <c r="C447" s="20" t="s">
        <v>44</v>
      </c>
      <c r="D447" s="72" t="s">
        <v>45</v>
      </c>
      <c r="E447" s="20" t="s">
        <v>44</v>
      </c>
      <c r="F447" s="72" t="s">
        <v>45</v>
      </c>
      <c r="G447" s="20" t="s">
        <v>44</v>
      </c>
      <c r="H447" s="20" t="s">
        <v>45</v>
      </c>
      <c r="I447" s="20" t="s">
        <v>44</v>
      </c>
      <c r="J447" s="20" t="s">
        <v>45</v>
      </c>
    </row>
    <row r="448" spans="1:10" s="9" customFormat="1" ht="21">
      <c r="A448" s="98" t="s">
        <v>150</v>
      </c>
      <c r="B448" s="22">
        <v>96547266</v>
      </c>
      <c r="C448" s="23">
        <v>16215</v>
      </c>
      <c r="D448" s="31">
        <v>67863.69</v>
      </c>
      <c r="E448" s="23">
        <v>22300</v>
      </c>
      <c r="F448" s="31">
        <v>99397.71</v>
      </c>
      <c r="G448" s="25">
        <v>25305</v>
      </c>
      <c r="H448" s="24">
        <v>113846.01</v>
      </c>
      <c r="I448" s="23">
        <v>24252</v>
      </c>
      <c r="J448" s="24">
        <v>110440.98</v>
      </c>
    </row>
    <row r="449" spans="1:10" s="9" customFormat="1" ht="21.75" thickBot="1">
      <c r="A449" s="18"/>
      <c r="B449" s="26"/>
      <c r="C449" s="42">
        <f aca="true" t="shared" si="32" ref="C449:H449">SUM(C448)</f>
        <v>16215</v>
      </c>
      <c r="D449" s="49">
        <f t="shared" si="32"/>
        <v>67863.69</v>
      </c>
      <c r="E449" s="42">
        <f t="shared" si="32"/>
        <v>22300</v>
      </c>
      <c r="F449" s="49">
        <f t="shared" si="32"/>
        <v>99397.71</v>
      </c>
      <c r="G449" s="45">
        <f t="shared" si="32"/>
        <v>25305</v>
      </c>
      <c r="H449" s="43">
        <f t="shared" si="32"/>
        <v>113846.01</v>
      </c>
      <c r="I449" s="42">
        <f>SUM(I448)</f>
        <v>24252</v>
      </c>
      <c r="J449" s="46">
        <f>SUM(J448)</f>
        <v>110440.98</v>
      </c>
    </row>
    <row r="450" spans="1:10" s="9" customFormat="1" ht="21.75" thickTop="1">
      <c r="A450" s="18"/>
      <c r="B450" s="26"/>
      <c r="C450" s="18"/>
      <c r="D450" s="75"/>
      <c r="E450" s="18"/>
      <c r="F450" s="75"/>
      <c r="G450" s="26"/>
      <c r="H450" s="18"/>
      <c r="I450" s="18"/>
      <c r="J450" s="18"/>
    </row>
    <row r="451" spans="1:10" s="9" customFormat="1" ht="21">
      <c r="A451" s="18" t="s">
        <v>16</v>
      </c>
      <c r="B451" s="26"/>
      <c r="C451" s="18"/>
      <c r="D451" s="75"/>
      <c r="E451" s="18"/>
      <c r="F451" s="75"/>
      <c r="G451" s="26"/>
      <c r="H451" s="18"/>
      <c r="I451" s="18"/>
      <c r="J451" s="18"/>
    </row>
    <row r="452" spans="2:7" s="18" customFormat="1" ht="21.75" customHeight="1">
      <c r="B452" s="26"/>
      <c r="D452" s="75"/>
      <c r="F452" s="75"/>
      <c r="G452" s="26"/>
    </row>
    <row r="453" spans="2:7" s="18" customFormat="1" ht="21">
      <c r="B453" s="26"/>
      <c r="D453" s="75"/>
      <c r="F453" s="75"/>
      <c r="G453" s="26"/>
    </row>
    <row r="454" spans="2:7" s="18" customFormat="1" ht="21">
      <c r="B454" s="26"/>
      <c r="D454" s="75"/>
      <c r="F454" s="75"/>
      <c r="G454" s="26"/>
    </row>
    <row r="455" spans="2:7" s="18" customFormat="1" ht="21">
      <c r="B455" s="26"/>
      <c r="D455" s="75"/>
      <c r="F455" s="75"/>
      <c r="G455" s="26"/>
    </row>
    <row r="456" spans="2:7" s="18" customFormat="1" ht="21">
      <c r="B456" s="26"/>
      <c r="D456" s="75"/>
      <c r="F456" s="75"/>
      <c r="G456" s="26"/>
    </row>
    <row r="457" spans="2:7" s="18" customFormat="1" ht="21">
      <c r="B457" s="26"/>
      <c r="D457" s="75"/>
      <c r="F457" s="75"/>
      <c r="G457" s="26"/>
    </row>
    <row r="458" spans="1:10" s="18" customFormat="1" ht="28.5" customHeight="1">
      <c r="A458" s="245" t="s">
        <v>161</v>
      </c>
      <c r="B458" s="245"/>
      <c r="C458" s="245"/>
      <c r="D458" s="245"/>
      <c r="E458" s="245"/>
      <c r="F458" s="245"/>
      <c r="G458" s="245"/>
      <c r="H458" s="245"/>
      <c r="I458" s="245"/>
      <c r="J458" s="245"/>
    </row>
    <row r="459" spans="1:10" s="18" customFormat="1" ht="20.25" customHeight="1">
      <c r="A459" s="228" t="s">
        <v>0</v>
      </c>
      <c r="B459" s="228"/>
      <c r="C459" s="234" t="s">
        <v>112</v>
      </c>
      <c r="D459" s="234"/>
      <c r="E459" s="228" t="s">
        <v>113</v>
      </c>
      <c r="F459" s="228"/>
      <c r="G459" s="228" t="s">
        <v>114</v>
      </c>
      <c r="H459" s="228"/>
      <c r="I459" s="228" t="s">
        <v>115</v>
      </c>
      <c r="J459" s="228"/>
    </row>
    <row r="460" spans="1:10" s="18" customFormat="1" ht="21">
      <c r="A460" s="19" t="s">
        <v>38</v>
      </c>
      <c r="B460" s="20" t="s">
        <v>1</v>
      </c>
      <c r="C460" s="20" t="s">
        <v>44</v>
      </c>
      <c r="D460" s="72" t="s">
        <v>45</v>
      </c>
      <c r="E460" s="20" t="s">
        <v>44</v>
      </c>
      <c r="F460" s="72" t="s">
        <v>45</v>
      </c>
      <c r="G460" s="20" t="s">
        <v>44</v>
      </c>
      <c r="H460" s="20" t="s">
        <v>45</v>
      </c>
      <c r="I460" s="20" t="s">
        <v>44</v>
      </c>
      <c r="J460" s="20" t="s">
        <v>45</v>
      </c>
    </row>
    <row r="461" spans="1:10" s="18" customFormat="1" ht="21">
      <c r="A461" s="21" t="s">
        <v>39</v>
      </c>
      <c r="B461" s="22">
        <v>65009495</v>
      </c>
      <c r="C461" s="38">
        <v>37304</v>
      </c>
      <c r="D461" s="30">
        <v>135141.22</v>
      </c>
      <c r="E461" s="23">
        <v>36310</v>
      </c>
      <c r="F461" s="31">
        <v>129813.16</v>
      </c>
      <c r="G461" s="25">
        <v>32292</v>
      </c>
      <c r="H461" s="24">
        <v>112046.13</v>
      </c>
      <c r="I461" s="23">
        <v>32278</v>
      </c>
      <c r="J461" s="24">
        <v>117440.03</v>
      </c>
    </row>
    <row r="462" spans="1:10" s="18" customFormat="1" ht="21">
      <c r="A462" s="21" t="s">
        <v>78</v>
      </c>
      <c r="B462" s="22">
        <v>96048613</v>
      </c>
      <c r="C462" s="23">
        <v>14000</v>
      </c>
      <c r="D462" s="31">
        <v>56503.1</v>
      </c>
      <c r="E462" s="23">
        <v>15000</v>
      </c>
      <c r="F462" s="31">
        <v>60515.18</v>
      </c>
      <c r="G462" s="25">
        <v>14000</v>
      </c>
      <c r="H462" s="24">
        <v>56503.1</v>
      </c>
      <c r="I462" s="23">
        <v>14000</v>
      </c>
      <c r="J462" s="24">
        <v>57147.24</v>
      </c>
    </row>
    <row r="463" spans="2:10" s="18" customFormat="1" ht="21.75" thickBot="1">
      <c r="B463" s="26"/>
      <c r="C463" s="42">
        <f aca="true" t="shared" si="33" ref="C463:J463">SUM(C461:C462)</f>
        <v>51304</v>
      </c>
      <c r="D463" s="49">
        <f t="shared" si="33"/>
        <v>191644.32</v>
      </c>
      <c r="E463" s="42">
        <f t="shared" si="33"/>
        <v>51310</v>
      </c>
      <c r="F463" s="49">
        <f t="shared" si="33"/>
        <v>190328.34</v>
      </c>
      <c r="G463" s="42">
        <f t="shared" si="33"/>
        <v>46292</v>
      </c>
      <c r="H463" s="43">
        <f t="shared" si="33"/>
        <v>168549.23</v>
      </c>
      <c r="I463" s="42">
        <f t="shared" si="33"/>
        <v>46278</v>
      </c>
      <c r="J463" s="43">
        <f t="shared" si="33"/>
        <v>174587.27</v>
      </c>
    </row>
    <row r="464" spans="2:7" s="18" customFormat="1" ht="21.75" thickTop="1">
      <c r="B464" s="26"/>
      <c r="D464" s="75"/>
      <c r="F464" s="75"/>
      <c r="G464" s="26"/>
    </row>
    <row r="465" spans="2:7" s="18" customFormat="1" ht="21.75" customHeight="1">
      <c r="B465" s="26"/>
      <c r="D465" s="75"/>
      <c r="F465" s="75"/>
      <c r="G465" s="26"/>
    </row>
    <row r="466" spans="2:7" s="18" customFormat="1" ht="21">
      <c r="B466" s="26"/>
      <c r="D466" s="75"/>
      <c r="F466" s="75"/>
      <c r="G466" s="26"/>
    </row>
    <row r="467" spans="1:10" s="18" customFormat="1" ht="21">
      <c r="A467" s="228" t="s">
        <v>0</v>
      </c>
      <c r="B467" s="228"/>
      <c r="C467" s="230" t="s">
        <v>116</v>
      </c>
      <c r="D467" s="231"/>
      <c r="E467" s="232" t="s">
        <v>118</v>
      </c>
      <c r="F467" s="233"/>
      <c r="G467" s="232" t="s">
        <v>119</v>
      </c>
      <c r="H467" s="233"/>
      <c r="I467" s="232" t="s">
        <v>120</v>
      </c>
      <c r="J467" s="233"/>
    </row>
    <row r="468" spans="1:10" s="18" customFormat="1" ht="21">
      <c r="A468" s="19" t="s">
        <v>38</v>
      </c>
      <c r="B468" s="20" t="s">
        <v>1</v>
      </c>
      <c r="C468" s="20" t="s">
        <v>44</v>
      </c>
      <c r="D468" s="72" t="s">
        <v>45</v>
      </c>
      <c r="E468" s="20" t="s">
        <v>44</v>
      </c>
      <c r="F468" s="72" t="s">
        <v>45</v>
      </c>
      <c r="G468" s="20" t="s">
        <v>44</v>
      </c>
      <c r="H468" s="20" t="s">
        <v>45</v>
      </c>
      <c r="I468" s="20" t="s">
        <v>44</v>
      </c>
      <c r="J468" s="20" t="s">
        <v>45</v>
      </c>
    </row>
    <row r="469" spans="1:10" s="18" customFormat="1" ht="21">
      <c r="A469" s="21" t="s">
        <v>39</v>
      </c>
      <c r="B469" s="22">
        <v>65009495</v>
      </c>
      <c r="C469" s="23">
        <v>34312</v>
      </c>
      <c r="D469" s="31">
        <v>123706.1</v>
      </c>
      <c r="E469" s="23">
        <v>38318</v>
      </c>
      <c r="F469" s="31">
        <v>135222.37</v>
      </c>
      <c r="G469" s="25">
        <v>40368</v>
      </c>
      <c r="H469" s="24">
        <v>147294.81</v>
      </c>
      <c r="I469" s="23">
        <v>45350</v>
      </c>
      <c r="J469" s="24">
        <v>160019.06</v>
      </c>
    </row>
    <row r="470" spans="1:10" s="18" customFormat="1" ht="21">
      <c r="A470" s="21" t="s">
        <v>78</v>
      </c>
      <c r="B470" s="22">
        <v>96048613</v>
      </c>
      <c r="C470" s="23">
        <v>16091</v>
      </c>
      <c r="D470" s="31">
        <v>57209.23</v>
      </c>
      <c r="E470" s="23">
        <v>18091</v>
      </c>
      <c r="F470" s="31">
        <v>64223.72</v>
      </c>
      <c r="G470" s="25">
        <v>18126</v>
      </c>
      <c r="H470" s="24">
        <v>66215.01</v>
      </c>
      <c r="I470" s="23">
        <v>19113</v>
      </c>
      <c r="J470" s="24">
        <v>68592.38</v>
      </c>
    </row>
    <row r="471" spans="2:10" s="18" customFormat="1" ht="21.75" thickBot="1">
      <c r="B471" s="26"/>
      <c r="C471" s="42">
        <f aca="true" t="shared" si="34" ref="C471:J471">SUM(C469:C470)</f>
        <v>50403</v>
      </c>
      <c r="D471" s="49">
        <f t="shared" si="34"/>
        <v>180915.33000000002</v>
      </c>
      <c r="E471" s="42">
        <f t="shared" si="34"/>
        <v>56409</v>
      </c>
      <c r="F471" s="49">
        <f t="shared" si="34"/>
        <v>199446.09</v>
      </c>
      <c r="G471" s="42">
        <f t="shared" si="34"/>
        <v>58494</v>
      </c>
      <c r="H471" s="43">
        <f t="shared" si="34"/>
        <v>213509.82</v>
      </c>
      <c r="I471" s="42">
        <f t="shared" si="34"/>
        <v>64463</v>
      </c>
      <c r="J471" s="43">
        <f t="shared" si="34"/>
        <v>228611.44</v>
      </c>
    </row>
    <row r="472" spans="2:7" s="18" customFormat="1" ht="21.75" thickTop="1">
      <c r="B472" s="26"/>
      <c r="D472" s="75"/>
      <c r="F472" s="75"/>
      <c r="G472" s="26"/>
    </row>
    <row r="473" spans="2:7" s="18" customFormat="1" ht="21.75" customHeight="1">
      <c r="B473" s="26"/>
      <c r="D473" s="75"/>
      <c r="F473" s="75"/>
      <c r="G473" s="26"/>
    </row>
    <row r="474" spans="2:7" s="18" customFormat="1" ht="21">
      <c r="B474" s="26"/>
      <c r="D474" s="75"/>
      <c r="F474" s="75"/>
      <c r="G474" s="26"/>
    </row>
    <row r="475" spans="2:7" s="18" customFormat="1" ht="21">
      <c r="B475" s="26"/>
      <c r="D475" s="75"/>
      <c r="F475" s="75"/>
      <c r="G475" s="26"/>
    </row>
    <row r="476" spans="1:10" s="18" customFormat="1" ht="21">
      <c r="A476" s="228" t="s">
        <v>16</v>
      </c>
      <c r="B476" s="228"/>
      <c r="C476" s="234" t="s">
        <v>121</v>
      </c>
      <c r="D476" s="228"/>
      <c r="E476" s="228" t="s">
        <v>122</v>
      </c>
      <c r="F476" s="228"/>
      <c r="G476" s="228" t="s">
        <v>123</v>
      </c>
      <c r="H476" s="228"/>
      <c r="I476" s="228" t="s">
        <v>124</v>
      </c>
      <c r="J476" s="228"/>
    </row>
    <row r="477" spans="1:10" s="18" customFormat="1" ht="21">
      <c r="A477" s="19" t="s">
        <v>38</v>
      </c>
      <c r="B477" s="20" t="s">
        <v>1</v>
      </c>
      <c r="C477" s="20" t="s">
        <v>44</v>
      </c>
      <c r="D477" s="72" t="s">
        <v>45</v>
      </c>
      <c r="E477" s="20" t="s">
        <v>44</v>
      </c>
      <c r="F477" s="72" t="s">
        <v>45</v>
      </c>
      <c r="G477" s="20" t="s">
        <v>44</v>
      </c>
      <c r="H477" s="20" t="s">
        <v>45</v>
      </c>
      <c r="I477" s="20" t="s">
        <v>44</v>
      </c>
      <c r="J477" s="20" t="s">
        <v>45</v>
      </c>
    </row>
    <row r="478" spans="1:10" s="18" customFormat="1" ht="21">
      <c r="A478" s="21" t="s">
        <v>39</v>
      </c>
      <c r="B478" s="22">
        <v>65009495</v>
      </c>
      <c r="C478" s="38">
        <v>38324</v>
      </c>
      <c r="D478" s="30">
        <v>135050.39</v>
      </c>
      <c r="E478" s="38">
        <v>38298</v>
      </c>
      <c r="F478" s="30">
        <v>135984.28</v>
      </c>
      <c r="G478" s="64">
        <v>38306</v>
      </c>
      <c r="H478" s="30">
        <v>135699.81</v>
      </c>
      <c r="I478" s="30">
        <v>33280</v>
      </c>
      <c r="J478" s="30">
        <v>119861.89</v>
      </c>
    </row>
    <row r="479" spans="1:10" s="18" customFormat="1" ht="21">
      <c r="A479" s="21" t="s">
        <v>78</v>
      </c>
      <c r="B479" s="22">
        <v>96048613</v>
      </c>
      <c r="C479" s="38">
        <v>16102</v>
      </c>
      <c r="D479" s="30">
        <v>52678.88</v>
      </c>
      <c r="E479" s="38">
        <v>15091</v>
      </c>
      <c r="F479" s="30">
        <v>49332.71</v>
      </c>
      <c r="G479" s="64">
        <v>20115</v>
      </c>
      <c r="H479" s="30">
        <v>69136.7</v>
      </c>
      <c r="I479" s="30">
        <v>14098</v>
      </c>
      <c r="J479" s="30">
        <v>48930.63</v>
      </c>
    </row>
    <row r="480" spans="2:10" s="18" customFormat="1" ht="21.75" thickBot="1">
      <c r="B480" s="26"/>
      <c r="C480" s="42">
        <f aca="true" t="shared" si="35" ref="C480:J480">SUM(C478:C479)</f>
        <v>54426</v>
      </c>
      <c r="D480" s="49">
        <f t="shared" si="35"/>
        <v>187729.27000000002</v>
      </c>
      <c r="E480" s="42">
        <f t="shared" si="35"/>
        <v>53389</v>
      </c>
      <c r="F480" s="49">
        <f t="shared" si="35"/>
        <v>185316.99</v>
      </c>
      <c r="G480" s="42">
        <f t="shared" si="35"/>
        <v>58421</v>
      </c>
      <c r="H480" s="43">
        <f t="shared" si="35"/>
        <v>204836.51</v>
      </c>
      <c r="I480" s="42">
        <f t="shared" si="35"/>
        <v>47378</v>
      </c>
      <c r="J480" s="43">
        <f t="shared" si="35"/>
        <v>168792.52</v>
      </c>
    </row>
    <row r="481" spans="2:7" s="18" customFormat="1" ht="21.75" thickTop="1">
      <c r="B481" s="26"/>
      <c r="D481" s="75"/>
      <c r="F481" s="75"/>
      <c r="G481" s="26"/>
    </row>
    <row r="482" spans="1:11" s="59" customFormat="1" ht="23.25">
      <c r="A482" s="18"/>
      <c r="B482" s="26"/>
      <c r="C482" s="18"/>
      <c r="D482" s="75"/>
      <c r="E482" s="18"/>
      <c r="F482" s="75"/>
      <c r="G482" s="26"/>
      <c r="H482" s="18"/>
      <c r="I482" s="18"/>
      <c r="J482" s="18"/>
      <c r="K482" s="4"/>
    </row>
    <row r="483" spans="1:11" s="1" customFormat="1" ht="22.5">
      <c r="A483" s="18"/>
      <c r="B483" s="26"/>
      <c r="C483" s="53"/>
      <c r="D483" s="75"/>
      <c r="E483" s="53"/>
      <c r="F483" s="75"/>
      <c r="G483" s="26"/>
      <c r="H483" s="18"/>
      <c r="I483" s="18"/>
      <c r="J483" s="18"/>
      <c r="K483" s="3"/>
    </row>
    <row r="484" spans="1:11" s="1" customFormat="1" ht="28.5">
      <c r="A484" s="245" t="s">
        <v>84</v>
      </c>
      <c r="B484" s="245"/>
      <c r="C484" s="245"/>
      <c r="D484" s="245"/>
      <c r="E484" s="245"/>
      <c r="F484" s="245"/>
      <c r="G484" s="245"/>
      <c r="H484" s="245"/>
      <c r="I484" s="245"/>
      <c r="J484" s="245"/>
      <c r="K484" s="3"/>
    </row>
    <row r="485" spans="1:11" s="1" customFormat="1" ht="22.5">
      <c r="A485" s="228" t="s">
        <v>0</v>
      </c>
      <c r="B485" s="228"/>
      <c r="C485" s="234" t="s">
        <v>112</v>
      </c>
      <c r="D485" s="234"/>
      <c r="E485" s="228" t="s">
        <v>113</v>
      </c>
      <c r="F485" s="228"/>
      <c r="G485" s="228" t="s">
        <v>114</v>
      </c>
      <c r="H485" s="228"/>
      <c r="I485" s="228" t="s">
        <v>115</v>
      </c>
      <c r="J485" s="228"/>
      <c r="K485" s="3"/>
    </row>
    <row r="486" spans="1:11" s="1" customFormat="1" ht="22.5">
      <c r="A486" s="20" t="s">
        <v>43</v>
      </c>
      <c r="B486" s="20" t="s">
        <v>1</v>
      </c>
      <c r="C486" s="20" t="s">
        <v>44</v>
      </c>
      <c r="D486" s="72" t="s">
        <v>45</v>
      </c>
      <c r="E486" s="20" t="s">
        <v>44</v>
      </c>
      <c r="F486" s="72" t="s">
        <v>45</v>
      </c>
      <c r="G486" s="20" t="s">
        <v>44</v>
      </c>
      <c r="H486" s="20" t="s">
        <v>45</v>
      </c>
      <c r="I486" s="20" t="s">
        <v>44</v>
      </c>
      <c r="J486" s="20" t="s">
        <v>45</v>
      </c>
      <c r="K486" s="3"/>
    </row>
    <row r="487" spans="1:11" s="1" customFormat="1" ht="22.5">
      <c r="A487" s="21" t="s">
        <v>37</v>
      </c>
      <c r="B487" s="22">
        <v>65014019</v>
      </c>
      <c r="C487" s="23">
        <v>33226</v>
      </c>
      <c r="D487" s="31">
        <v>121969</v>
      </c>
      <c r="E487" s="23">
        <v>33205</v>
      </c>
      <c r="F487" s="31">
        <v>118131.56</v>
      </c>
      <c r="G487" s="25">
        <v>28191</v>
      </c>
      <c r="H487" s="24">
        <v>97353.51</v>
      </c>
      <c r="I487" s="23">
        <v>28199</v>
      </c>
      <c r="J487" s="24">
        <v>104529.89</v>
      </c>
      <c r="K487" s="3"/>
    </row>
    <row r="488" spans="1:11" s="1" customFormat="1" ht="22.5">
      <c r="A488" s="21" t="s">
        <v>109</v>
      </c>
      <c r="B488" s="22">
        <v>65020845</v>
      </c>
      <c r="C488" s="23">
        <v>23191</v>
      </c>
      <c r="D488" s="31">
        <v>81092.21</v>
      </c>
      <c r="E488" s="23">
        <v>21159</v>
      </c>
      <c r="F488" s="31">
        <v>74087.73</v>
      </c>
      <c r="G488" s="25">
        <v>17155</v>
      </c>
      <c r="H488" s="24">
        <v>59531.61</v>
      </c>
      <c r="I488" s="23">
        <v>16167</v>
      </c>
      <c r="J488" s="24">
        <v>59769.46</v>
      </c>
      <c r="K488" s="3"/>
    </row>
    <row r="489" spans="1:11" s="1" customFormat="1" ht="22.5">
      <c r="A489" s="21" t="s">
        <v>110</v>
      </c>
      <c r="B489" s="22">
        <v>65020846</v>
      </c>
      <c r="C489" s="23">
        <v>28213</v>
      </c>
      <c r="D489" s="31">
        <v>101531.36</v>
      </c>
      <c r="E489" s="23">
        <v>25177</v>
      </c>
      <c r="F489" s="31">
        <v>90350.67</v>
      </c>
      <c r="G489" s="25">
        <v>19165</v>
      </c>
      <c r="H489" s="24">
        <v>68160.9</v>
      </c>
      <c r="I489" s="23">
        <v>18180</v>
      </c>
      <c r="J489" s="24">
        <v>66942.2</v>
      </c>
      <c r="K489" s="3"/>
    </row>
    <row r="490" spans="1:11" s="1" customFormat="1" ht="23.25" thickBot="1">
      <c r="A490" s="18"/>
      <c r="B490" s="26"/>
      <c r="C490" s="152">
        <f aca="true" t="shared" si="36" ref="C490:J490">SUM(C487:C489)</f>
        <v>84630</v>
      </c>
      <c r="D490" s="153">
        <f t="shared" si="36"/>
        <v>304592.57</v>
      </c>
      <c r="E490" s="152">
        <f t="shared" si="36"/>
        <v>79541</v>
      </c>
      <c r="F490" s="153">
        <f t="shared" si="36"/>
        <v>282569.95999999996</v>
      </c>
      <c r="G490" s="154">
        <f t="shared" si="36"/>
        <v>64511</v>
      </c>
      <c r="H490" s="46">
        <f t="shared" si="36"/>
        <v>225046.02</v>
      </c>
      <c r="I490" s="186">
        <f t="shared" si="36"/>
        <v>62546</v>
      </c>
      <c r="J490" s="46">
        <f t="shared" si="36"/>
        <v>231241.55</v>
      </c>
      <c r="K490" s="3"/>
    </row>
    <row r="491" spans="1:11" s="1" customFormat="1" ht="23.25" thickTop="1">
      <c r="A491" s="18"/>
      <c r="B491" s="26"/>
      <c r="C491" s="18"/>
      <c r="D491" s="75"/>
      <c r="E491" s="18"/>
      <c r="F491" s="75"/>
      <c r="G491" s="26"/>
      <c r="H491" s="18"/>
      <c r="I491" s="18"/>
      <c r="J491" s="18"/>
      <c r="K491" s="3"/>
    </row>
    <row r="492" spans="1:11" s="1" customFormat="1" ht="22.5">
      <c r="A492" s="228" t="s">
        <v>0</v>
      </c>
      <c r="B492" s="228"/>
      <c r="C492" s="230" t="s">
        <v>116</v>
      </c>
      <c r="D492" s="231"/>
      <c r="E492" s="232" t="s">
        <v>118</v>
      </c>
      <c r="F492" s="233"/>
      <c r="G492" s="232" t="s">
        <v>119</v>
      </c>
      <c r="H492" s="233"/>
      <c r="I492" s="232" t="s">
        <v>120</v>
      </c>
      <c r="J492" s="233"/>
      <c r="K492" s="3"/>
    </row>
    <row r="493" spans="1:11" s="1" customFormat="1" ht="22.5">
      <c r="A493" s="20" t="s">
        <v>43</v>
      </c>
      <c r="B493" s="20" t="s">
        <v>1</v>
      </c>
      <c r="C493" s="20" t="s">
        <v>44</v>
      </c>
      <c r="D493" s="72" t="s">
        <v>45</v>
      </c>
      <c r="E493" s="20" t="s">
        <v>44</v>
      </c>
      <c r="F493" s="72" t="s">
        <v>45</v>
      </c>
      <c r="G493" s="20" t="s">
        <v>44</v>
      </c>
      <c r="H493" s="20" t="s">
        <v>45</v>
      </c>
      <c r="I493" s="20" t="s">
        <v>44</v>
      </c>
      <c r="J493" s="20" t="s">
        <v>45</v>
      </c>
      <c r="K493" s="3"/>
    </row>
    <row r="494" spans="1:11" s="1" customFormat="1" ht="22.5">
      <c r="A494" s="21" t="s">
        <v>37</v>
      </c>
      <c r="B494" s="22">
        <v>65014019</v>
      </c>
      <c r="C494" s="23">
        <v>30203</v>
      </c>
      <c r="D494" s="50">
        <v>108102.76</v>
      </c>
      <c r="E494" s="23">
        <v>33202</v>
      </c>
      <c r="F494" s="31">
        <v>119469.91</v>
      </c>
      <c r="G494" s="25">
        <v>31202</v>
      </c>
      <c r="H494" s="24">
        <v>106754.04</v>
      </c>
      <c r="I494" s="23">
        <v>35202</v>
      </c>
      <c r="J494" s="24">
        <v>128010.73</v>
      </c>
      <c r="K494" s="3"/>
    </row>
    <row r="495" spans="1:11" s="1" customFormat="1" ht="22.5">
      <c r="A495" s="21" t="s">
        <v>109</v>
      </c>
      <c r="B495" s="22">
        <v>65020845</v>
      </c>
      <c r="C495" s="25">
        <v>23172</v>
      </c>
      <c r="D495" s="50">
        <v>78260.1</v>
      </c>
      <c r="E495" s="23">
        <v>29182</v>
      </c>
      <c r="F495" s="31">
        <v>98181.7</v>
      </c>
      <c r="G495" s="25">
        <v>30244</v>
      </c>
      <c r="H495" s="24">
        <v>106659.17</v>
      </c>
      <c r="I495" s="23">
        <v>31233</v>
      </c>
      <c r="J495" s="24">
        <v>105923.38</v>
      </c>
      <c r="K495" s="3"/>
    </row>
    <row r="496" spans="1:11" s="1" customFormat="1" ht="22.5">
      <c r="A496" s="21" t="s">
        <v>110</v>
      </c>
      <c r="B496" s="22">
        <v>65020846</v>
      </c>
      <c r="C496" s="25">
        <v>27202</v>
      </c>
      <c r="D496" s="50">
        <v>97109.07</v>
      </c>
      <c r="E496" s="23">
        <v>32204</v>
      </c>
      <c r="F496" s="31">
        <v>110560.5</v>
      </c>
      <c r="G496" s="25">
        <v>32240</v>
      </c>
      <c r="H496" s="24">
        <v>113246.96</v>
      </c>
      <c r="I496" s="23">
        <v>35249</v>
      </c>
      <c r="J496" s="24">
        <v>122797.06</v>
      </c>
      <c r="K496" s="3"/>
    </row>
    <row r="497" spans="1:11" s="1" customFormat="1" ht="23.25" thickBot="1">
      <c r="A497" s="18"/>
      <c r="B497" s="26"/>
      <c r="C497" s="27">
        <f>SUM(C494:C494)</f>
        <v>30203</v>
      </c>
      <c r="D497" s="40">
        <f aca="true" t="shared" si="37" ref="D497:J497">SUM(D494:D496)</f>
        <v>283471.93</v>
      </c>
      <c r="E497" s="27">
        <f t="shared" si="37"/>
        <v>94588</v>
      </c>
      <c r="F497" s="40">
        <f t="shared" si="37"/>
        <v>328212.11</v>
      </c>
      <c r="G497" s="45">
        <f t="shared" si="37"/>
        <v>93686</v>
      </c>
      <c r="H497" s="43">
        <f t="shared" si="37"/>
        <v>326660.17</v>
      </c>
      <c r="I497" s="42">
        <f t="shared" si="37"/>
        <v>101684</v>
      </c>
      <c r="J497" s="28">
        <f t="shared" si="37"/>
        <v>356731.17</v>
      </c>
      <c r="K497" s="3"/>
    </row>
    <row r="498" spans="1:11" s="1" customFormat="1" ht="23.25" thickTop="1">
      <c r="A498" s="18"/>
      <c r="B498" s="26"/>
      <c r="C498" s="54"/>
      <c r="D498" s="55"/>
      <c r="E498" s="54"/>
      <c r="F498" s="55"/>
      <c r="G498" s="57"/>
      <c r="H498" s="41"/>
      <c r="I498" s="58"/>
      <c r="J498" s="56"/>
      <c r="K498" s="3"/>
    </row>
    <row r="499" spans="1:11" s="1" customFormat="1" ht="22.5">
      <c r="A499" s="18"/>
      <c r="B499" s="26"/>
      <c r="C499" s="18"/>
      <c r="D499" s="75"/>
      <c r="E499" s="18"/>
      <c r="F499" s="75"/>
      <c r="G499" s="26"/>
      <c r="H499" s="18"/>
      <c r="I499" s="18"/>
      <c r="J499" s="18"/>
      <c r="K499" s="3"/>
    </row>
    <row r="500" spans="1:11" s="1" customFormat="1" ht="22.5">
      <c r="A500" s="228" t="s">
        <v>0</v>
      </c>
      <c r="B500" s="228"/>
      <c r="C500" s="234" t="s">
        <v>121</v>
      </c>
      <c r="D500" s="228"/>
      <c r="E500" s="228" t="s">
        <v>122</v>
      </c>
      <c r="F500" s="228"/>
      <c r="G500" s="228" t="s">
        <v>123</v>
      </c>
      <c r="H500" s="228"/>
      <c r="I500" s="228" t="s">
        <v>124</v>
      </c>
      <c r="J500" s="228"/>
      <c r="K500" s="3"/>
    </row>
    <row r="501" spans="1:11" s="1" customFormat="1" ht="22.5">
      <c r="A501" s="20" t="s">
        <v>43</v>
      </c>
      <c r="B501" s="20" t="s">
        <v>1</v>
      </c>
      <c r="C501" s="20" t="s">
        <v>44</v>
      </c>
      <c r="D501" s="72" t="s">
        <v>45</v>
      </c>
      <c r="E501" s="20" t="s">
        <v>44</v>
      </c>
      <c r="F501" s="72" t="s">
        <v>45</v>
      </c>
      <c r="G501" s="20" t="s">
        <v>44</v>
      </c>
      <c r="H501" s="20" t="s">
        <v>45</v>
      </c>
      <c r="I501" s="20" t="s">
        <v>44</v>
      </c>
      <c r="J501" s="20" t="s">
        <v>45</v>
      </c>
      <c r="K501" s="3"/>
    </row>
    <row r="502" spans="1:11" s="1" customFormat="1" ht="22.5">
      <c r="A502" s="21" t="s">
        <v>37</v>
      </c>
      <c r="B502" s="22">
        <v>65014019</v>
      </c>
      <c r="C502" s="23">
        <v>23143</v>
      </c>
      <c r="D502" s="31">
        <v>82365</v>
      </c>
      <c r="E502" s="23">
        <v>23153</v>
      </c>
      <c r="F502" s="31">
        <v>81470.51</v>
      </c>
      <c r="G502" s="25">
        <v>29183</v>
      </c>
      <c r="H502" s="24">
        <v>111208.53</v>
      </c>
      <c r="I502" s="23">
        <v>417134</v>
      </c>
      <c r="J502" s="24">
        <v>112402.31</v>
      </c>
      <c r="K502" s="3"/>
    </row>
    <row r="503" spans="1:11" s="1" customFormat="1" ht="22.5">
      <c r="A503" s="21" t="s">
        <v>109</v>
      </c>
      <c r="B503" s="22">
        <v>65020845</v>
      </c>
      <c r="C503" s="25">
        <v>15129</v>
      </c>
      <c r="D503" s="50">
        <v>54225.24</v>
      </c>
      <c r="E503" s="25">
        <v>14092</v>
      </c>
      <c r="F503" s="31">
        <v>49199.09</v>
      </c>
      <c r="G503" s="25">
        <v>24197</v>
      </c>
      <c r="H503" s="24">
        <v>87148.27</v>
      </c>
      <c r="I503" s="23">
        <v>23175</v>
      </c>
      <c r="J503" s="24">
        <v>82352.9</v>
      </c>
      <c r="K503" s="3"/>
    </row>
    <row r="504" spans="1:11" s="1" customFormat="1" ht="22.5">
      <c r="A504" s="21" t="s">
        <v>110</v>
      </c>
      <c r="B504" s="22">
        <v>65020846</v>
      </c>
      <c r="C504" s="25">
        <v>17149</v>
      </c>
      <c r="D504" s="50">
        <v>63004.25</v>
      </c>
      <c r="E504" s="23">
        <v>15098</v>
      </c>
      <c r="F504" s="31">
        <v>54831.86</v>
      </c>
      <c r="G504" s="25">
        <v>30205</v>
      </c>
      <c r="H504" s="24">
        <v>107923.28</v>
      </c>
      <c r="I504" s="23">
        <v>30191</v>
      </c>
      <c r="J504" s="24">
        <v>109045.16</v>
      </c>
      <c r="K504" s="3"/>
    </row>
    <row r="505" spans="1:11" s="1" customFormat="1" ht="23.25" thickBot="1">
      <c r="A505" s="18"/>
      <c r="B505" s="26"/>
      <c r="C505" s="152">
        <f>SUM(C502:C502)</f>
        <v>23143</v>
      </c>
      <c r="D505" s="153">
        <f>SUM(D502:D504)</f>
        <v>199594.49</v>
      </c>
      <c r="E505" s="152">
        <f aca="true" t="shared" si="38" ref="E505:J505">SUM(E502:E504)</f>
        <v>52343</v>
      </c>
      <c r="F505" s="153">
        <f t="shared" si="38"/>
        <v>185501.46</v>
      </c>
      <c r="G505" s="154">
        <f t="shared" si="38"/>
        <v>83585</v>
      </c>
      <c r="H505" s="46">
        <f t="shared" si="38"/>
        <v>306280.07999999996</v>
      </c>
      <c r="I505" s="155">
        <f t="shared" si="38"/>
        <v>470500</v>
      </c>
      <c r="J505" s="35">
        <f t="shared" si="38"/>
        <v>303800.37</v>
      </c>
      <c r="K505" s="3"/>
    </row>
    <row r="506" spans="1:11" s="1" customFormat="1" ht="23.25" thickTop="1">
      <c r="A506" s="18"/>
      <c r="B506" s="26"/>
      <c r="C506" s="54"/>
      <c r="D506" s="55"/>
      <c r="E506" s="54"/>
      <c r="F506" s="55"/>
      <c r="G506" s="57"/>
      <c r="H506" s="41"/>
      <c r="I506" s="58"/>
      <c r="J506" s="56"/>
      <c r="K506" s="3"/>
    </row>
    <row r="507" spans="1:11" s="1" customFormat="1" ht="22.5">
      <c r="A507" s="18"/>
      <c r="B507" s="26"/>
      <c r="C507" s="54"/>
      <c r="D507" s="55"/>
      <c r="E507" s="54"/>
      <c r="F507" s="55"/>
      <c r="G507" s="57"/>
      <c r="H507" s="41"/>
      <c r="I507" s="58"/>
      <c r="J507" s="56"/>
      <c r="K507" s="3"/>
    </row>
    <row r="508" spans="1:11" s="1" customFormat="1" ht="21">
      <c r="A508" s="3"/>
      <c r="B508" s="5"/>
      <c r="C508" s="3"/>
      <c r="D508" s="81"/>
      <c r="E508" s="3"/>
      <c r="F508" s="81"/>
      <c r="G508" s="5"/>
      <c r="H508" s="3"/>
      <c r="I508" s="3"/>
      <c r="J508" s="3"/>
      <c r="K508" s="3"/>
    </row>
    <row r="509" spans="1:11" s="1" customFormat="1" ht="21">
      <c r="A509" s="3"/>
      <c r="B509" s="5"/>
      <c r="C509" s="3"/>
      <c r="D509" s="81"/>
      <c r="E509" s="3"/>
      <c r="F509" s="81"/>
      <c r="G509" s="5"/>
      <c r="H509" s="3"/>
      <c r="I509" s="3"/>
      <c r="J509" s="3"/>
      <c r="K509" s="3"/>
    </row>
    <row r="510" spans="1:11" s="1" customFormat="1" ht="21">
      <c r="A510" s="3"/>
      <c r="B510" s="5"/>
      <c r="C510" s="3"/>
      <c r="D510" s="81"/>
      <c r="E510" s="3"/>
      <c r="F510" s="81"/>
      <c r="G510" s="5"/>
      <c r="H510" s="3"/>
      <c r="I510" s="3"/>
      <c r="J510" s="3"/>
      <c r="K510" s="3"/>
    </row>
    <row r="511" spans="1:11" s="1" customFormat="1" ht="21">
      <c r="A511" s="3"/>
      <c r="B511" s="5"/>
      <c r="C511" s="3"/>
      <c r="D511" s="81"/>
      <c r="E511" s="3"/>
      <c r="F511" s="81"/>
      <c r="G511" s="5"/>
      <c r="H511" s="3"/>
      <c r="I511" s="3"/>
      <c r="J511" s="3"/>
      <c r="K511" s="3"/>
    </row>
    <row r="512" spans="1:11" s="1" customFormat="1" ht="21">
      <c r="A512" s="3"/>
      <c r="B512" s="5"/>
      <c r="C512" s="3"/>
      <c r="D512" s="81"/>
      <c r="E512" s="3"/>
      <c r="F512" s="81"/>
      <c r="G512" s="5"/>
      <c r="H512" s="3"/>
      <c r="I512" s="3"/>
      <c r="J512" s="3"/>
      <c r="K512" s="3"/>
    </row>
    <row r="513" spans="1:11" s="1" customFormat="1" ht="21">
      <c r="A513" s="3"/>
      <c r="B513" s="5"/>
      <c r="C513" s="3"/>
      <c r="D513" s="81"/>
      <c r="E513" s="3"/>
      <c r="F513" s="81"/>
      <c r="G513" s="5"/>
      <c r="H513" s="3"/>
      <c r="I513" s="3"/>
      <c r="J513" s="3"/>
      <c r="K513" s="3"/>
    </row>
    <row r="514" spans="1:11" s="1" customFormat="1" ht="21">
      <c r="A514" s="3"/>
      <c r="B514" s="5"/>
      <c r="C514" s="3"/>
      <c r="D514" s="81"/>
      <c r="E514" s="3"/>
      <c r="F514" s="81"/>
      <c r="G514" s="5"/>
      <c r="H514" s="3"/>
      <c r="I514" s="3"/>
      <c r="J514" s="3"/>
      <c r="K514" s="3"/>
    </row>
    <row r="515" spans="1:11" s="1" customFormat="1" ht="21">
      <c r="A515" s="3"/>
      <c r="B515" s="5"/>
      <c r="C515" s="3"/>
      <c r="D515" s="81"/>
      <c r="E515" s="3"/>
      <c r="F515" s="81"/>
      <c r="G515" s="5"/>
      <c r="H515" s="3"/>
      <c r="I515" s="3"/>
      <c r="J515" s="3"/>
      <c r="K515" s="3"/>
    </row>
    <row r="516" spans="1:11" s="1" customFormat="1" ht="21">
      <c r="A516" s="3"/>
      <c r="B516" s="5"/>
      <c r="C516" s="3"/>
      <c r="D516" s="81"/>
      <c r="E516" s="3"/>
      <c r="F516" s="81"/>
      <c r="G516" s="5"/>
      <c r="H516" s="3"/>
      <c r="I516" s="3"/>
      <c r="J516" s="3"/>
      <c r="K516" s="3"/>
    </row>
    <row r="517" spans="1:11" s="1" customFormat="1" ht="21">
      <c r="A517" s="3"/>
      <c r="B517" s="5"/>
      <c r="C517" s="3"/>
      <c r="D517" s="81"/>
      <c r="E517" s="3"/>
      <c r="F517" s="81"/>
      <c r="G517" s="5"/>
      <c r="H517" s="3"/>
      <c r="I517" s="3"/>
      <c r="J517" s="3"/>
      <c r="K517" s="3"/>
    </row>
    <row r="518" spans="1:11" s="1" customFormat="1" ht="21">
      <c r="A518" s="3"/>
      <c r="B518" s="5"/>
      <c r="C518" s="3"/>
      <c r="D518" s="81"/>
      <c r="E518" s="3"/>
      <c r="F518" s="81"/>
      <c r="G518" s="5"/>
      <c r="H518" s="3"/>
      <c r="I518" s="3"/>
      <c r="J518" s="3"/>
      <c r="K518" s="3"/>
    </row>
    <row r="519" spans="1:11" s="1" customFormat="1" ht="21">
      <c r="A519" s="3"/>
      <c r="B519" s="5"/>
      <c r="C519" s="3"/>
      <c r="D519" s="81"/>
      <c r="E519" s="3"/>
      <c r="F519" s="81"/>
      <c r="G519" s="5"/>
      <c r="H519" s="3"/>
      <c r="I519" s="3"/>
      <c r="J519" s="3"/>
      <c r="K519" s="3"/>
    </row>
    <row r="520" spans="1:11" s="1" customFormat="1" ht="21">
      <c r="A520" s="3"/>
      <c r="B520" s="5"/>
      <c r="C520" s="3"/>
      <c r="D520" s="81"/>
      <c r="E520" s="3"/>
      <c r="F520" s="81"/>
      <c r="G520" s="5"/>
      <c r="H520" s="3"/>
      <c r="I520" s="3"/>
      <c r="J520" s="3"/>
      <c r="K520" s="3"/>
    </row>
    <row r="521" spans="1:11" s="1" customFormat="1" ht="21">
      <c r="A521" s="3"/>
      <c r="B521" s="5"/>
      <c r="C521" s="3"/>
      <c r="D521" s="81"/>
      <c r="E521" s="3"/>
      <c r="F521" s="81"/>
      <c r="G521" s="5"/>
      <c r="H521" s="3"/>
      <c r="I521" s="3"/>
      <c r="J521" s="3"/>
      <c r="K521" s="3"/>
    </row>
    <row r="522" spans="1:11" s="1" customFormat="1" ht="21">
      <c r="A522" s="3"/>
      <c r="B522" s="5"/>
      <c r="C522" s="3"/>
      <c r="D522" s="81"/>
      <c r="E522" s="3"/>
      <c r="F522" s="81"/>
      <c r="G522" s="5"/>
      <c r="H522" s="3"/>
      <c r="I522" s="3"/>
      <c r="J522" s="3"/>
      <c r="K522" s="3"/>
    </row>
    <row r="523" spans="1:11" s="1" customFormat="1" ht="21">
      <c r="A523" s="3"/>
      <c r="B523" s="5"/>
      <c r="C523" s="3"/>
      <c r="D523" s="81"/>
      <c r="E523" s="3"/>
      <c r="F523" s="81"/>
      <c r="G523" s="5"/>
      <c r="H523" s="3"/>
      <c r="I523" s="3"/>
      <c r="J523" s="3"/>
      <c r="K523" s="3"/>
    </row>
    <row r="524" spans="1:11" s="1" customFormat="1" ht="21">
      <c r="A524" s="3"/>
      <c r="B524" s="5"/>
      <c r="C524" s="3"/>
      <c r="D524" s="81"/>
      <c r="E524" s="3"/>
      <c r="F524" s="81"/>
      <c r="G524" s="5"/>
      <c r="H524" s="3"/>
      <c r="I524" s="3"/>
      <c r="J524" s="3"/>
      <c r="K524" s="3"/>
    </row>
    <row r="525" spans="1:11" s="1" customFormat="1" ht="21">
      <c r="A525" s="3"/>
      <c r="B525" s="5"/>
      <c r="C525" s="3"/>
      <c r="D525" s="81"/>
      <c r="E525" s="3"/>
      <c r="F525" s="81"/>
      <c r="G525" s="5"/>
      <c r="H525" s="3"/>
      <c r="I525" s="3"/>
      <c r="J525" s="3"/>
      <c r="K525" s="3"/>
    </row>
    <row r="526" spans="1:11" s="1" customFormat="1" ht="21">
      <c r="A526" s="3"/>
      <c r="B526" s="5"/>
      <c r="C526" s="3"/>
      <c r="D526" s="81"/>
      <c r="E526" s="3"/>
      <c r="F526" s="81"/>
      <c r="G526" s="5"/>
      <c r="H526" s="3"/>
      <c r="I526" s="3"/>
      <c r="J526" s="3"/>
      <c r="K526" s="3"/>
    </row>
    <row r="527" spans="1:11" s="1" customFormat="1" ht="21">
      <c r="A527" s="3"/>
      <c r="B527" s="5"/>
      <c r="C527" s="3"/>
      <c r="D527" s="81"/>
      <c r="E527" s="3"/>
      <c r="F527" s="81"/>
      <c r="G527" s="5"/>
      <c r="H527" s="3"/>
      <c r="I527" s="3"/>
      <c r="J527" s="3"/>
      <c r="K527" s="3"/>
    </row>
    <row r="528" spans="1:11" s="1" customFormat="1" ht="21">
      <c r="A528" s="3"/>
      <c r="B528" s="5"/>
      <c r="C528" s="3"/>
      <c r="D528" s="81"/>
      <c r="E528" s="3"/>
      <c r="F528" s="81"/>
      <c r="G528" s="5"/>
      <c r="H528" s="3"/>
      <c r="I528" s="3"/>
      <c r="J528" s="3"/>
      <c r="K528" s="3"/>
    </row>
    <row r="529" spans="1:11" s="1" customFormat="1" ht="21">
      <c r="A529" s="3"/>
      <c r="B529" s="5"/>
      <c r="C529" s="3"/>
      <c r="D529" s="81"/>
      <c r="E529" s="3"/>
      <c r="F529" s="81"/>
      <c r="G529" s="5"/>
      <c r="H529" s="3"/>
      <c r="I529" s="3"/>
      <c r="J529" s="3"/>
      <c r="K529" s="3"/>
    </row>
    <row r="530" spans="1:11" s="1" customFormat="1" ht="21">
      <c r="A530" s="3"/>
      <c r="B530" s="5"/>
      <c r="C530" s="3"/>
      <c r="D530" s="81"/>
      <c r="E530" s="3"/>
      <c r="F530" s="81"/>
      <c r="G530" s="5"/>
      <c r="H530" s="3"/>
      <c r="I530" s="3"/>
      <c r="J530" s="3"/>
      <c r="K530" s="3"/>
    </row>
    <row r="531" spans="1:11" s="1" customFormat="1" ht="21">
      <c r="A531" s="3"/>
      <c r="B531" s="5"/>
      <c r="C531" s="3"/>
      <c r="D531" s="81"/>
      <c r="E531" s="3"/>
      <c r="F531" s="81"/>
      <c r="G531" s="5"/>
      <c r="H531" s="3"/>
      <c r="I531" s="3"/>
      <c r="J531" s="3"/>
      <c r="K531" s="3"/>
    </row>
    <row r="532" spans="1:11" s="1" customFormat="1" ht="21">
      <c r="A532" s="3"/>
      <c r="B532" s="5"/>
      <c r="C532" s="3"/>
      <c r="D532" s="81"/>
      <c r="E532" s="3"/>
      <c r="F532" s="81"/>
      <c r="G532" s="5"/>
      <c r="H532" s="3"/>
      <c r="I532" s="3"/>
      <c r="J532" s="3"/>
      <c r="K532" s="3"/>
    </row>
    <row r="533" spans="1:11" s="1" customFormat="1" ht="21">
      <c r="A533" s="3"/>
      <c r="B533" s="5"/>
      <c r="C533" s="3"/>
      <c r="D533" s="81"/>
      <c r="E533" s="3"/>
      <c r="F533" s="81"/>
      <c r="G533" s="5"/>
      <c r="H533" s="3"/>
      <c r="I533" s="3"/>
      <c r="J533" s="3"/>
      <c r="K533" s="3"/>
    </row>
    <row r="534" spans="1:11" s="1" customFormat="1" ht="21">
      <c r="A534" s="3"/>
      <c r="B534" s="5"/>
      <c r="C534" s="3"/>
      <c r="D534" s="81"/>
      <c r="E534" s="3"/>
      <c r="F534" s="81"/>
      <c r="G534" s="5"/>
      <c r="H534" s="3"/>
      <c r="I534" s="3"/>
      <c r="J534" s="3"/>
      <c r="K534" s="3"/>
    </row>
    <row r="535" spans="1:11" s="1" customFormat="1" ht="21">
      <c r="A535" s="3"/>
      <c r="B535" s="5"/>
      <c r="C535" s="3"/>
      <c r="D535" s="81"/>
      <c r="E535" s="3"/>
      <c r="F535" s="81"/>
      <c r="G535" s="5"/>
      <c r="H535" s="3"/>
      <c r="I535" s="3"/>
      <c r="J535" s="3"/>
      <c r="K535" s="3"/>
    </row>
    <row r="536" spans="1:11" s="1" customFormat="1" ht="21">
      <c r="A536" s="3"/>
      <c r="B536" s="5"/>
      <c r="C536" s="3"/>
      <c r="D536" s="81"/>
      <c r="E536" s="3"/>
      <c r="F536" s="81"/>
      <c r="G536" s="5"/>
      <c r="H536" s="3"/>
      <c r="I536" s="3"/>
      <c r="J536" s="3"/>
      <c r="K536" s="3"/>
    </row>
    <row r="537" spans="1:11" s="1" customFormat="1" ht="21">
      <c r="A537" s="3"/>
      <c r="B537" s="5"/>
      <c r="C537" s="3"/>
      <c r="D537" s="81"/>
      <c r="E537" s="3"/>
      <c r="F537" s="81"/>
      <c r="G537" s="5"/>
      <c r="H537" s="3"/>
      <c r="I537" s="3"/>
      <c r="J537" s="3"/>
      <c r="K537" s="3"/>
    </row>
    <row r="538" spans="1:11" s="1" customFormat="1" ht="21">
      <c r="A538" s="3"/>
      <c r="B538" s="5"/>
      <c r="C538" s="3"/>
      <c r="D538" s="81"/>
      <c r="E538" s="3"/>
      <c r="F538" s="81"/>
      <c r="G538" s="5"/>
      <c r="H538" s="3"/>
      <c r="I538" s="3"/>
      <c r="J538" s="3"/>
      <c r="K538" s="3"/>
    </row>
    <row r="539" spans="1:11" s="1" customFormat="1" ht="21">
      <c r="A539" s="3"/>
      <c r="B539" s="5"/>
      <c r="C539" s="3"/>
      <c r="D539" s="81"/>
      <c r="E539" s="3"/>
      <c r="F539" s="81"/>
      <c r="G539" s="5"/>
      <c r="H539" s="3"/>
      <c r="I539" s="3"/>
      <c r="J539" s="3"/>
      <c r="K539" s="3"/>
    </row>
    <row r="540" spans="1:11" s="1" customFormat="1" ht="21">
      <c r="A540" s="3"/>
      <c r="B540" s="5"/>
      <c r="C540" s="3"/>
      <c r="D540" s="81"/>
      <c r="E540" s="3"/>
      <c r="F540" s="81"/>
      <c r="G540" s="5"/>
      <c r="H540" s="3"/>
      <c r="I540" s="3"/>
      <c r="J540" s="3"/>
      <c r="K540" s="3"/>
    </row>
    <row r="541" spans="1:11" s="1" customFormat="1" ht="21">
      <c r="A541" s="3"/>
      <c r="B541" s="5"/>
      <c r="C541" s="3"/>
      <c r="D541" s="81"/>
      <c r="E541" s="3"/>
      <c r="F541" s="81"/>
      <c r="G541" s="5"/>
      <c r="H541" s="3"/>
      <c r="I541" s="3"/>
      <c r="J541" s="3"/>
      <c r="K541" s="3"/>
    </row>
    <row r="542" spans="1:11" s="1" customFormat="1" ht="21">
      <c r="A542" s="3"/>
      <c r="B542" s="5"/>
      <c r="C542" s="3"/>
      <c r="D542" s="81"/>
      <c r="E542" s="3"/>
      <c r="F542" s="81"/>
      <c r="G542" s="5"/>
      <c r="H542" s="3"/>
      <c r="I542" s="3"/>
      <c r="J542" s="3"/>
      <c r="K542" s="3"/>
    </row>
    <row r="543" spans="1:11" s="1" customFormat="1" ht="21">
      <c r="A543" s="3"/>
      <c r="B543" s="5"/>
      <c r="C543" s="3"/>
      <c r="D543" s="81"/>
      <c r="E543" s="3"/>
      <c r="F543" s="81"/>
      <c r="G543" s="5"/>
      <c r="H543" s="3"/>
      <c r="I543" s="3"/>
      <c r="J543" s="3"/>
      <c r="K543" s="3"/>
    </row>
    <row r="544" spans="1:11" s="1" customFormat="1" ht="21">
      <c r="A544" s="3"/>
      <c r="B544" s="5"/>
      <c r="C544" s="3"/>
      <c r="D544" s="81"/>
      <c r="E544" s="3"/>
      <c r="F544" s="81"/>
      <c r="G544" s="5"/>
      <c r="H544" s="3"/>
      <c r="I544" s="3"/>
      <c r="J544" s="3"/>
      <c r="K544" s="3"/>
    </row>
    <row r="545" spans="1:11" s="1" customFormat="1" ht="21">
      <c r="A545" s="3"/>
      <c r="B545" s="5"/>
      <c r="C545" s="3"/>
      <c r="D545" s="81"/>
      <c r="E545" s="3"/>
      <c r="F545" s="81"/>
      <c r="G545" s="5"/>
      <c r="H545" s="3"/>
      <c r="I545" s="3"/>
      <c r="J545" s="3"/>
      <c r="K545" s="3"/>
    </row>
    <row r="546" spans="1:11" s="1" customFormat="1" ht="21">
      <c r="A546" s="3"/>
      <c r="B546" s="5"/>
      <c r="C546" s="3"/>
      <c r="D546" s="81"/>
      <c r="E546" s="3"/>
      <c r="F546" s="81"/>
      <c r="G546" s="5"/>
      <c r="H546" s="3"/>
      <c r="I546" s="3"/>
      <c r="J546" s="3"/>
      <c r="K546" s="3"/>
    </row>
    <row r="547" spans="1:11" s="1" customFormat="1" ht="21">
      <c r="A547" s="3"/>
      <c r="B547" s="5"/>
      <c r="C547" s="3"/>
      <c r="D547" s="81"/>
      <c r="E547" s="3"/>
      <c r="F547" s="81"/>
      <c r="G547" s="5"/>
      <c r="H547" s="3"/>
      <c r="I547" s="3"/>
      <c r="J547" s="3"/>
      <c r="K547" s="3"/>
    </row>
    <row r="548" spans="1:11" s="1" customFormat="1" ht="21">
      <c r="A548" s="3"/>
      <c r="B548" s="5"/>
      <c r="C548" s="3"/>
      <c r="D548" s="81"/>
      <c r="E548" s="3"/>
      <c r="F548" s="81"/>
      <c r="G548" s="5"/>
      <c r="H548" s="3"/>
      <c r="I548" s="3"/>
      <c r="J548" s="3"/>
      <c r="K548" s="3"/>
    </row>
    <row r="549" spans="1:11" s="1" customFormat="1" ht="21">
      <c r="A549" s="3"/>
      <c r="B549" s="5"/>
      <c r="C549" s="3"/>
      <c r="D549" s="81"/>
      <c r="E549" s="3"/>
      <c r="F549" s="81"/>
      <c r="G549" s="5"/>
      <c r="H549" s="3"/>
      <c r="I549" s="3"/>
      <c r="J549" s="3"/>
      <c r="K549" s="3"/>
    </row>
    <row r="550" spans="1:11" s="1" customFormat="1" ht="21">
      <c r="A550" s="3"/>
      <c r="B550" s="5"/>
      <c r="C550" s="3"/>
      <c r="D550" s="81"/>
      <c r="E550" s="3"/>
      <c r="F550" s="81"/>
      <c r="G550" s="5"/>
      <c r="H550" s="3"/>
      <c r="I550" s="3"/>
      <c r="J550" s="3"/>
      <c r="K550" s="3"/>
    </row>
    <row r="551" spans="1:11" s="1" customFormat="1" ht="21">
      <c r="A551" s="3"/>
      <c r="B551" s="5"/>
      <c r="C551" s="3"/>
      <c r="D551" s="81"/>
      <c r="E551" s="3"/>
      <c r="F551" s="81"/>
      <c r="G551" s="5"/>
      <c r="H551" s="3"/>
      <c r="I551" s="3"/>
      <c r="J551" s="3"/>
      <c r="K551" s="3"/>
    </row>
    <row r="552" spans="1:11" s="1" customFormat="1" ht="21">
      <c r="A552" s="3"/>
      <c r="B552" s="5"/>
      <c r="C552" s="3"/>
      <c r="D552" s="81"/>
      <c r="E552" s="3"/>
      <c r="F552" s="81"/>
      <c r="G552" s="5"/>
      <c r="H552" s="3"/>
      <c r="I552" s="3"/>
      <c r="J552" s="3"/>
      <c r="K552" s="3"/>
    </row>
    <row r="553" spans="1:11" s="1" customFormat="1" ht="21">
      <c r="A553" s="3"/>
      <c r="B553" s="5"/>
      <c r="C553" s="3"/>
      <c r="D553" s="81"/>
      <c r="E553" s="3"/>
      <c r="F553" s="81"/>
      <c r="G553" s="5"/>
      <c r="H553" s="3"/>
      <c r="I553" s="3"/>
      <c r="J553" s="3"/>
      <c r="K553" s="3"/>
    </row>
    <row r="554" spans="1:11" s="1" customFormat="1" ht="21">
      <c r="A554" s="3"/>
      <c r="B554" s="5"/>
      <c r="C554" s="3"/>
      <c r="D554" s="81"/>
      <c r="E554" s="3"/>
      <c r="F554" s="81"/>
      <c r="G554" s="5"/>
      <c r="H554" s="3"/>
      <c r="I554" s="3"/>
      <c r="J554" s="3"/>
      <c r="K554" s="3"/>
    </row>
    <row r="555" spans="1:11" s="1" customFormat="1" ht="21">
      <c r="A555" s="3"/>
      <c r="B555" s="5"/>
      <c r="C555" s="3"/>
      <c r="D555" s="81"/>
      <c r="E555" s="3"/>
      <c r="F555" s="81"/>
      <c r="G555" s="5"/>
      <c r="H555" s="3"/>
      <c r="I555" s="3"/>
      <c r="J555" s="3"/>
      <c r="K555" s="3"/>
    </row>
    <row r="556" spans="1:11" s="1" customFormat="1" ht="21">
      <c r="A556" s="3"/>
      <c r="B556" s="5"/>
      <c r="C556" s="3"/>
      <c r="D556" s="81"/>
      <c r="E556" s="3"/>
      <c r="F556" s="81"/>
      <c r="G556" s="5"/>
      <c r="H556" s="3"/>
      <c r="I556" s="3"/>
      <c r="J556" s="3"/>
      <c r="K556" s="3"/>
    </row>
    <row r="557" spans="1:11" s="1" customFormat="1" ht="21">
      <c r="A557" s="3"/>
      <c r="B557" s="5"/>
      <c r="C557" s="3"/>
      <c r="D557" s="81"/>
      <c r="E557" s="3"/>
      <c r="F557" s="81"/>
      <c r="G557" s="5"/>
      <c r="H557" s="3"/>
      <c r="I557" s="3"/>
      <c r="J557" s="3"/>
      <c r="K557" s="3"/>
    </row>
    <row r="558" spans="1:11" s="1" customFormat="1" ht="21">
      <c r="A558" s="3"/>
      <c r="B558" s="5"/>
      <c r="C558" s="3"/>
      <c r="D558" s="81"/>
      <c r="E558" s="3"/>
      <c r="F558" s="81"/>
      <c r="G558" s="5"/>
      <c r="H558" s="3"/>
      <c r="I558" s="3"/>
      <c r="J558" s="3"/>
      <c r="K558" s="3"/>
    </row>
    <row r="559" spans="1:11" s="1" customFormat="1" ht="21">
      <c r="A559" s="3"/>
      <c r="B559" s="5"/>
      <c r="C559" s="3"/>
      <c r="D559" s="81"/>
      <c r="E559" s="3"/>
      <c r="F559" s="81"/>
      <c r="G559" s="5"/>
      <c r="H559" s="3"/>
      <c r="I559" s="3"/>
      <c r="J559" s="3"/>
      <c r="K559" s="3"/>
    </row>
    <row r="560" spans="1:11" s="1" customFormat="1" ht="21">
      <c r="A560" s="3"/>
      <c r="B560" s="5"/>
      <c r="C560" s="3"/>
      <c r="D560" s="81"/>
      <c r="E560" s="3"/>
      <c r="F560" s="81"/>
      <c r="G560" s="5"/>
      <c r="H560" s="3"/>
      <c r="I560" s="3"/>
      <c r="J560" s="3"/>
      <c r="K560" s="3"/>
    </row>
    <row r="561" spans="1:11" s="1" customFormat="1" ht="21">
      <c r="A561" s="3"/>
      <c r="B561" s="5"/>
      <c r="C561" s="3"/>
      <c r="D561" s="81"/>
      <c r="E561" s="3"/>
      <c r="F561" s="81"/>
      <c r="G561" s="5"/>
      <c r="H561" s="3"/>
      <c r="I561" s="3"/>
      <c r="J561" s="3"/>
      <c r="K561" s="3"/>
    </row>
    <row r="562" spans="1:11" s="1" customFormat="1" ht="21">
      <c r="A562" s="3"/>
      <c r="B562" s="5"/>
      <c r="C562" s="3"/>
      <c r="D562" s="81"/>
      <c r="E562" s="3"/>
      <c r="F562" s="81"/>
      <c r="G562" s="5"/>
      <c r="H562" s="3"/>
      <c r="I562" s="3"/>
      <c r="J562" s="3"/>
      <c r="K562" s="3"/>
    </row>
    <row r="563" spans="1:11" s="1" customFormat="1" ht="21">
      <c r="A563" s="3"/>
      <c r="B563" s="5"/>
      <c r="C563" s="3"/>
      <c r="D563" s="81"/>
      <c r="E563" s="3"/>
      <c r="F563" s="81"/>
      <c r="G563" s="5"/>
      <c r="H563" s="3"/>
      <c r="I563" s="3"/>
      <c r="J563" s="3"/>
      <c r="K563" s="3"/>
    </row>
    <row r="564" spans="1:11" s="1" customFormat="1" ht="21">
      <c r="A564" s="3"/>
      <c r="B564" s="5"/>
      <c r="C564" s="3"/>
      <c r="D564" s="81"/>
      <c r="E564" s="3"/>
      <c r="F564" s="81"/>
      <c r="G564" s="5"/>
      <c r="H564" s="3"/>
      <c r="I564" s="3"/>
      <c r="J564" s="3"/>
      <c r="K564" s="3"/>
    </row>
    <row r="565" spans="1:11" s="1" customFormat="1" ht="21">
      <c r="A565" s="3"/>
      <c r="B565" s="5"/>
      <c r="C565" s="3"/>
      <c r="D565" s="81"/>
      <c r="E565" s="3"/>
      <c r="F565" s="81"/>
      <c r="G565" s="5"/>
      <c r="H565" s="3"/>
      <c r="I565" s="3"/>
      <c r="J565" s="3"/>
      <c r="K565" s="3"/>
    </row>
    <row r="566" spans="1:11" s="1" customFormat="1" ht="21">
      <c r="A566" s="3"/>
      <c r="B566" s="5"/>
      <c r="C566" s="3"/>
      <c r="D566" s="81"/>
      <c r="E566" s="3"/>
      <c r="F566" s="81"/>
      <c r="G566" s="5"/>
      <c r="H566" s="3"/>
      <c r="I566" s="3"/>
      <c r="J566" s="3"/>
      <c r="K566" s="3"/>
    </row>
    <row r="567" spans="1:11" s="1" customFormat="1" ht="21">
      <c r="A567" s="3"/>
      <c r="B567" s="5"/>
      <c r="C567" s="3"/>
      <c r="D567" s="81"/>
      <c r="E567" s="3"/>
      <c r="F567" s="81"/>
      <c r="G567" s="5"/>
      <c r="H567" s="3"/>
      <c r="I567" s="3"/>
      <c r="J567" s="3"/>
      <c r="K567" s="3"/>
    </row>
    <row r="568" spans="1:11" s="1" customFormat="1" ht="21">
      <c r="A568" s="3"/>
      <c r="B568" s="5"/>
      <c r="C568" s="3"/>
      <c r="D568" s="81"/>
      <c r="E568" s="3"/>
      <c r="F568" s="81"/>
      <c r="G568" s="5"/>
      <c r="H568" s="3"/>
      <c r="I568" s="3"/>
      <c r="J568" s="3"/>
      <c r="K568" s="3"/>
    </row>
    <row r="569" spans="1:11" s="1" customFormat="1" ht="21">
      <c r="A569" s="3"/>
      <c r="B569" s="5"/>
      <c r="C569" s="3"/>
      <c r="D569" s="81"/>
      <c r="E569" s="3"/>
      <c r="F569" s="81"/>
      <c r="G569" s="5"/>
      <c r="H569" s="3"/>
      <c r="I569" s="3"/>
      <c r="J569" s="3"/>
      <c r="K569" s="3"/>
    </row>
    <row r="570" spans="1:11" s="1" customFormat="1" ht="21">
      <c r="A570" s="3"/>
      <c r="B570" s="5"/>
      <c r="C570" s="3"/>
      <c r="D570" s="81"/>
      <c r="E570" s="3"/>
      <c r="F570" s="81"/>
      <c r="G570" s="5"/>
      <c r="H570" s="3"/>
      <c r="I570" s="3"/>
      <c r="J570" s="3"/>
      <c r="K570" s="3"/>
    </row>
    <row r="571" spans="1:11" s="1" customFormat="1" ht="21">
      <c r="A571" s="3"/>
      <c r="B571" s="5"/>
      <c r="C571" s="3"/>
      <c r="D571" s="81"/>
      <c r="E571" s="3"/>
      <c r="F571" s="81"/>
      <c r="G571" s="5"/>
      <c r="H571" s="3"/>
      <c r="I571" s="3"/>
      <c r="J571" s="3"/>
      <c r="K571" s="3"/>
    </row>
    <row r="572" spans="1:11" s="1" customFormat="1" ht="21">
      <c r="A572" s="3"/>
      <c r="B572" s="5"/>
      <c r="C572" s="3"/>
      <c r="D572" s="81"/>
      <c r="E572" s="3"/>
      <c r="F572" s="81"/>
      <c r="G572" s="5"/>
      <c r="H572" s="3"/>
      <c r="I572" s="3"/>
      <c r="J572" s="3"/>
      <c r="K572" s="3"/>
    </row>
    <row r="573" spans="1:11" s="1" customFormat="1" ht="21">
      <c r="A573" s="3"/>
      <c r="B573" s="5"/>
      <c r="C573" s="3"/>
      <c r="D573" s="81"/>
      <c r="E573" s="3"/>
      <c r="F573" s="81"/>
      <c r="G573" s="5"/>
      <c r="H573" s="3"/>
      <c r="I573" s="3"/>
      <c r="J573" s="3"/>
      <c r="K573" s="3"/>
    </row>
    <row r="574" spans="1:11" s="1" customFormat="1" ht="21">
      <c r="A574" s="3"/>
      <c r="B574" s="5"/>
      <c r="C574" s="3"/>
      <c r="D574" s="81"/>
      <c r="E574" s="3"/>
      <c r="F574" s="81"/>
      <c r="G574" s="5"/>
      <c r="H574" s="3"/>
      <c r="I574" s="3"/>
      <c r="J574" s="3"/>
      <c r="K574" s="3"/>
    </row>
    <row r="575" spans="1:11" s="1" customFormat="1" ht="21">
      <c r="A575" s="3"/>
      <c r="B575" s="5"/>
      <c r="C575" s="3"/>
      <c r="D575" s="81"/>
      <c r="E575" s="3"/>
      <c r="F575" s="81"/>
      <c r="G575" s="5"/>
      <c r="H575" s="3"/>
      <c r="I575" s="3"/>
      <c r="J575" s="3"/>
      <c r="K575" s="3"/>
    </row>
    <row r="576" spans="1:11" s="1" customFormat="1" ht="21">
      <c r="A576" s="3"/>
      <c r="B576" s="5"/>
      <c r="C576" s="3"/>
      <c r="D576" s="81"/>
      <c r="E576" s="3"/>
      <c r="F576" s="81"/>
      <c r="G576" s="5"/>
      <c r="H576" s="3"/>
      <c r="I576" s="3"/>
      <c r="J576" s="3"/>
      <c r="K576" s="3"/>
    </row>
    <row r="577" spans="1:11" s="1" customFormat="1" ht="21">
      <c r="A577" s="3"/>
      <c r="B577" s="5"/>
      <c r="C577" s="3"/>
      <c r="D577" s="81"/>
      <c r="E577" s="3"/>
      <c r="F577" s="81"/>
      <c r="G577" s="5"/>
      <c r="H577" s="3"/>
      <c r="I577" s="3"/>
      <c r="J577" s="3"/>
      <c r="K577" s="3"/>
    </row>
    <row r="578" spans="1:11" s="1" customFormat="1" ht="21">
      <c r="A578" s="3"/>
      <c r="B578" s="5"/>
      <c r="C578" s="3"/>
      <c r="D578" s="81"/>
      <c r="E578" s="3"/>
      <c r="F578" s="81"/>
      <c r="G578" s="5"/>
      <c r="H578" s="3"/>
      <c r="I578" s="3"/>
      <c r="J578" s="3"/>
      <c r="K578" s="3"/>
    </row>
    <row r="579" spans="1:11" s="1" customFormat="1" ht="21">
      <c r="A579" s="3"/>
      <c r="B579" s="5"/>
      <c r="C579" s="3"/>
      <c r="D579" s="81"/>
      <c r="E579" s="3"/>
      <c r="F579" s="81"/>
      <c r="G579" s="5"/>
      <c r="H579" s="3"/>
      <c r="I579" s="3"/>
      <c r="J579" s="3"/>
      <c r="K579" s="3"/>
    </row>
    <row r="580" spans="1:11" s="1" customFormat="1" ht="21">
      <c r="A580" s="3"/>
      <c r="B580" s="5"/>
      <c r="C580" s="3"/>
      <c r="D580" s="81"/>
      <c r="E580" s="3"/>
      <c r="F580" s="81"/>
      <c r="G580" s="5"/>
      <c r="H580" s="3"/>
      <c r="I580" s="3"/>
      <c r="J580" s="3"/>
      <c r="K580" s="3"/>
    </row>
    <row r="581" spans="1:11" s="1" customFormat="1" ht="21">
      <c r="A581" s="3"/>
      <c r="B581" s="5"/>
      <c r="C581" s="3"/>
      <c r="D581" s="81"/>
      <c r="E581" s="3"/>
      <c r="F581" s="81"/>
      <c r="G581" s="5"/>
      <c r="H581" s="3"/>
      <c r="I581" s="3"/>
      <c r="J581" s="3"/>
      <c r="K581" s="3"/>
    </row>
    <row r="582" spans="1:11" s="1" customFormat="1" ht="21">
      <c r="A582" s="3"/>
      <c r="B582" s="5"/>
      <c r="C582" s="3"/>
      <c r="D582" s="81"/>
      <c r="E582" s="3"/>
      <c r="F582" s="81"/>
      <c r="G582" s="5"/>
      <c r="H582" s="3"/>
      <c r="I582" s="3"/>
      <c r="J582" s="3"/>
      <c r="K582" s="3"/>
    </row>
    <row r="583" spans="1:11" s="1" customFormat="1" ht="21">
      <c r="A583" s="3"/>
      <c r="B583" s="5"/>
      <c r="C583" s="3"/>
      <c r="D583" s="81"/>
      <c r="E583" s="3"/>
      <c r="F583" s="81"/>
      <c r="G583" s="5"/>
      <c r="H583" s="3"/>
      <c r="I583" s="3"/>
      <c r="J583" s="3"/>
      <c r="K583" s="3"/>
    </row>
    <row r="584" spans="1:11" s="1" customFormat="1" ht="21">
      <c r="A584" s="3"/>
      <c r="B584" s="5"/>
      <c r="C584" s="3"/>
      <c r="D584" s="81"/>
      <c r="E584" s="3"/>
      <c r="F584" s="81"/>
      <c r="G584" s="5"/>
      <c r="H584" s="3"/>
      <c r="I584" s="3"/>
      <c r="J584" s="3"/>
      <c r="K584" s="3"/>
    </row>
    <row r="585" spans="1:11" s="1" customFormat="1" ht="21">
      <c r="A585" s="3"/>
      <c r="B585" s="5"/>
      <c r="C585" s="3"/>
      <c r="D585" s="81"/>
      <c r="E585" s="3"/>
      <c r="F585" s="81"/>
      <c r="G585" s="5"/>
      <c r="H585" s="3"/>
      <c r="I585" s="3"/>
      <c r="J585" s="3"/>
      <c r="K585" s="3"/>
    </row>
    <row r="586" spans="1:11" s="1" customFormat="1" ht="21">
      <c r="A586" s="3"/>
      <c r="B586" s="5"/>
      <c r="C586" s="3"/>
      <c r="D586" s="81"/>
      <c r="E586" s="3"/>
      <c r="F586" s="81"/>
      <c r="G586" s="5"/>
      <c r="H586" s="3"/>
      <c r="I586" s="3"/>
      <c r="J586" s="3"/>
      <c r="K586" s="3"/>
    </row>
    <row r="587" spans="1:11" s="1" customFormat="1" ht="21">
      <c r="A587" s="3"/>
      <c r="B587" s="5"/>
      <c r="C587" s="3"/>
      <c r="D587" s="81"/>
      <c r="E587" s="3"/>
      <c r="F587" s="81"/>
      <c r="G587" s="5"/>
      <c r="H587" s="3"/>
      <c r="I587" s="3"/>
      <c r="J587" s="3"/>
      <c r="K587" s="3"/>
    </row>
    <row r="588" spans="1:11" s="1" customFormat="1" ht="21">
      <c r="A588" s="3"/>
      <c r="B588" s="5"/>
      <c r="C588" s="3"/>
      <c r="D588" s="81"/>
      <c r="E588" s="3"/>
      <c r="F588" s="81"/>
      <c r="G588" s="5"/>
      <c r="H588" s="3"/>
      <c r="I588" s="3"/>
      <c r="J588" s="3"/>
      <c r="K588" s="3"/>
    </row>
    <row r="589" spans="1:11" s="1" customFormat="1" ht="21">
      <c r="A589" s="3"/>
      <c r="B589" s="5"/>
      <c r="C589" s="3"/>
      <c r="D589" s="81"/>
      <c r="E589" s="3"/>
      <c r="F589" s="81"/>
      <c r="G589" s="5"/>
      <c r="H589" s="3"/>
      <c r="I589" s="3"/>
      <c r="J589" s="3"/>
      <c r="K589" s="3"/>
    </row>
    <row r="590" spans="1:11" s="1" customFormat="1" ht="21">
      <c r="A590" s="3"/>
      <c r="B590" s="5"/>
      <c r="C590" s="3"/>
      <c r="D590" s="81"/>
      <c r="E590" s="3"/>
      <c r="F590" s="81"/>
      <c r="G590" s="5"/>
      <c r="H590" s="3"/>
      <c r="I590" s="3"/>
      <c r="J590" s="3"/>
      <c r="K590" s="3"/>
    </row>
    <row r="591" spans="1:11" s="1" customFormat="1" ht="21">
      <c r="A591" s="3"/>
      <c r="B591" s="5"/>
      <c r="C591" s="3"/>
      <c r="D591" s="81"/>
      <c r="E591" s="3"/>
      <c r="F591" s="81"/>
      <c r="G591" s="5"/>
      <c r="H591" s="3"/>
      <c r="I591" s="3"/>
      <c r="J591" s="3"/>
      <c r="K591" s="3"/>
    </row>
    <row r="592" spans="1:11" s="1" customFormat="1" ht="21">
      <c r="A592" s="3"/>
      <c r="B592" s="5"/>
      <c r="C592" s="3"/>
      <c r="D592" s="81"/>
      <c r="E592" s="3"/>
      <c r="F592" s="81"/>
      <c r="G592" s="5"/>
      <c r="H592" s="3"/>
      <c r="I592" s="3"/>
      <c r="J592" s="3"/>
      <c r="K592" s="3"/>
    </row>
    <row r="593" spans="1:11" s="1" customFormat="1" ht="21">
      <c r="A593" s="3"/>
      <c r="B593" s="5"/>
      <c r="C593" s="3"/>
      <c r="D593" s="81"/>
      <c r="E593" s="3"/>
      <c r="F593" s="81"/>
      <c r="G593" s="5"/>
      <c r="H593" s="3"/>
      <c r="I593" s="3"/>
      <c r="J593" s="3"/>
      <c r="K593" s="3"/>
    </row>
    <row r="594" spans="1:11" s="1" customFormat="1" ht="21">
      <c r="A594" s="3"/>
      <c r="B594" s="5"/>
      <c r="C594" s="3"/>
      <c r="D594" s="81"/>
      <c r="E594" s="3"/>
      <c r="F594" s="81"/>
      <c r="G594" s="5"/>
      <c r="H594" s="3"/>
      <c r="I594" s="3"/>
      <c r="J594" s="3"/>
      <c r="K594" s="3"/>
    </row>
    <row r="595" spans="1:11" s="1" customFormat="1" ht="21">
      <c r="A595" s="3"/>
      <c r="B595" s="5"/>
      <c r="C595" s="3"/>
      <c r="D595" s="81"/>
      <c r="E595" s="3"/>
      <c r="F595" s="81"/>
      <c r="G595" s="5"/>
      <c r="H595" s="3"/>
      <c r="I595" s="3"/>
      <c r="J595" s="3"/>
      <c r="K595" s="3"/>
    </row>
    <row r="596" spans="1:11" s="1" customFormat="1" ht="21">
      <c r="A596" s="3"/>
      <c r="B596" s="5"/>
      <c r="C596" s="3"/>
      <c r="D596" s="81"/>
      <c r="E596" s="3"/>
      <c r="F596" s="81"/>
      <c r="G596" s="5"/>
      <c r="H596" s="3"/>
      <c r="I596" s="3"/>
      <c r="J596" s="3"/>
      <c r="K596" s="3"/>
    </row>
    <row r="597" spans="1:11" s="1" customFormat="1" ht="21">
      <c r="A597" s="3"/>
      <c r="B597" s="5"/>
      <c r="C597" s="3"/>
      <c r="D597" s="81"/>
      <c r="E597" s="3"/>
      <c r="F597" s="81"/>
      <c r="G597" s="5"/>
      <c r="H597" s="3"/>
      <c r="I597" s="3"/>
      <c r="J597" s="3"/>
      <c r="K597" s="3"/>
    </row>
    <row r="598" spans="1:11" s="1" customFormat="1" ht="21">
      <c r="A598" s="3"/>
      <c r="B598" s="5"/>
      <c r="C598" s="3"/>
      <c r="D598" s="81"/>
      <c r="E598" s="3"/>
      <c r="F598" s="81"/>
      <c r="G598" s="5"/>
      <c r="H598" s="3"/>
      <c r="I598" s="3"/>
      <c r="J598" s="3"/>
      <c r="K598" s="3"/>
    </row>
    <row r="599" spans="1:11" s="1" customFormat="1" ht="21">
      <c r="A599" s="3"/>
      <c r="B599" s="5"/>
      <c r="C599" s="3"/>
      <c r="D599" s="81"/>
      <c r="E599" s="3"/>
      <c r="F599" s="81"/>
      <c r="G599" s="5"/>
      <c r="H599" s="3"/>
      <c r="I599" s="3"/>
      <c r="J599" s="3"/>
      <c r="K599" s="3"/>
    </row>
    <row r="600" spans="1:11" s="1" customFormat="1" ht="21">
      <c r="A600" s="3"/>
      <c r="B600" s="5"/>
      <c r="C600" s="3"/>
      <c r="D600" s="81"/>
      <c r="E600" s="3"/>
      <c r="F600" s="81"/>
      <c r="G600" s="5"/>
      <c r="H600" s="3"/>
      <c r="I600" s="3"/>
      <c r="J600" s="3"/>
      <c r="K600" s="3"/>
    </row>
    <row r="601" spans="1:11" s="1" customFormat="1" ht="21">
      <c r="A601" s="3"/>
      <c r="B601" s="5"/>
      <c r="C601" s="3"/>
      <c r="D601" s="81"/>
      <c r="E601" s="3"/>
      <c r="F601" s="81"/>
      <c r="G601" s="5"/>
      <c r="H601" s="3"/>
      <c r="I601" s="3"/>
      <c r="J601" s="3"/>
      <c r="K601" s="3"/>
    </row>
    <row r="602" spans="1:11" s="1" customFormat="1" ht="21">
      <c r="A602" s="3"/>
      <c r="B602" s="5"/>
      <c r="C602" s="3"/>
      <c r="D602" s="81"/>
      <c r="E602" s="3"/>
      <c r="F602" s="81"/>
      <c r="G602" s="5"/>
      <c r="H602" s="3"/>
      <c r="I602" s="3"/>
      <c r="J602" s="3"/>
      <c r="K602" s="3"/>
    </row>
    <row r="603" spans="1:11" s="1" customFormat="1" ht="21">
      <c r="A603" s="3"/>
      <c r="B603" s="5"/>
      <c r="C603" s="3"/>
      <c r="D603" s="81"/>
      <c r="E603" s="3"/>
      <c r="F603" s="81"/>
      <c r="G603" s="5"/>
      <c r="H603" s="3"/>
      <c r="I603" s="3"/>
      <c r="J603" s="3"/>
      <c r="K603" s="3"/>
    </row>
    <row r="604" spans="1:11" s="1" customFormat="1" ht="21">
      <c r="A604" s="3"/>
      <c r="B604" s="5"/>
      <c r="C604" s="3"/>
      <c r="D604" s="81"/>
      <c r="E604" s="3"/>
      <c r="F604" s="81"/>
      <c r="G604" s="5"/>
      <c r="H604" s="3"/>
      <c r="I604" s="3"/>
      <c r="J604" s="3"/>
      <c r="K604" s="3"/>
    </row>
    <row r="605" spans="1:11" s="1" customFormat="1" ht="21">
      <c r="A605" s="3"/>
      <c r="B605" s="5"/>
      <c r="C605" s="3"/>
      <c r="D605" s="81"/>
      <c r="E605" s="3"/>
      <c r="F605" s="81"/>
      <c r="G605" s="5"/>
      <c r="H605" s="3"/>
      <c r="I605" s="3"/>
      <c r="J605" s="3"/>
      <c r="K605" s="3"/>
    </row>
    <row r="606" spans="1:11" s="1" customFormat="1" ht="21">
      <c r="A606" s="3"/>
      <c r="B606" s="5"/>
      <c r="C606" s="3"/>
      <c r="D606" s="81"/>
      <c r="E606" s="3"/>
      <c r="F606" s="81"/>
      <c r="G606" s="5"/>
      <c r="H606" s="3"/>
      <c r="I606" s="3"/>
      <c r="J606" s="3"/>
      <c r="K606" s="3"/>
    </row>
    <row r="607" spans="1:11" s="1" customFormat="1" ht="21">
      <c r="A607" s="3"/>
      <c r="B607" s="5"/>
      <c r="C607" s="3"/>
      <c r="D607" s="81"/>
      <c r="E607" s="3"/>
      <c r="F607" s="81"/>
      <c r="G607" s="5"/>
      <c r="H607" s="3"/>
      <c r="I607" s="3"/>
      <c r="J607" s="3"/>
      <c r="K607" s="3"/>
    </row>
    <row r="608" spans="1:11" s="1" customFormat="1" ht="21">
      <c r="A608" s="3"/>
      <c r="B608" s="5"/>
      <c r="C608" s="3"/>
      <c r="D608" s="81"/>
      <c r="E608" s="3"/>
      <c r="F608" s="81"/>
      <c r="G608" s="5"/>
      <c r="H608" s="3"/>
      <c r="I608" s="3"/>
      <c r="J608" s="3"/>
      <c r="K608" s="3"/>
    </row>
    <row r="609" spans="1:11" s="1" customFormat="1" ht="21">
      <c r="A609" s="3"/>
      <c r="B609" s="5"/>
      <c r="C609" s="3"/>
      <c r="D609" s="81"/>
      <c r="E609" s="3"/>
      <c r="F609" s="81"/>
      <c r="G609" s="5"/>
      <c r="H609" s="3"/>
      <c r="I609" s="3"/>
      <c r="J609" s="3"/>
      <c r="K609" s="3"/>
    </row>
    <row r="610" spans="1:11" s="1" customFormat="1" ht="21">
      <c r="A610" s="3"/>
      <c r="B610" s="5"/>
      <c r="C610" s="3"/>
      <c r="D610" s="81"/>
      <c r="E610" s="3"/>
      <c r="F610" s="81"/>
      <c r="G610" s="5"/>
      <c r="H610" s="3"/>
      <c r="I610" s="3"/>
      <c r="J610" s="3"/>
      <c r="K610" s="3"/>
    </row>
    <row r="611" spans="1:11" s="1" customFormat="1" ht="21">
      <c r="A611" s="3"/>
      <c r="B611" s="5"/>
      <c r="C611" s="3"/>
      <c r="D611" s="81"/>
      <c r="E611" s="3"/>
      <c r="F611" s="81"/>
      <c r="G611" s="5"/>
      <c r="H611" s="3"/>
      <c r="I611" s="3"/>
      <c r="J611" s="3"/>
      <c r="K611" s="3"/>
    </row>
    <row r="612" spans="1:11" s="1" customFormat="1" ht="21">
      <c r="A612" s="3"/>
      <c r="B612" s="5"/>
      <c r="C612" s="3"/>
      <c r="D612" s="81"/>
      <c r="E612" s="3"/>
      <c r="F612" s="81"/>
      <c r="G612" s="5"/>
      <c r="H612" s="3"/>
      <c r="I612" s="3"/>
      <c r="J612" s="3"/>
      <c r="K612" s="3"/>
    </row>
    <row r="613" spans="1:11" s="1" customFormat="1" ht="21">
      <c r="A613" s="3"/>
      <c r="B613" s="5"/>
      <c r="C613" s="3"/>
      <c r="D613" s="81"/>
      <c r="E613" s="3"/>
      <c r="F613" s="81"/>
      <c r="G613" s="5"/>
      <c r="H613" s="3"/>
      <c r="I613" s="3"/>
      <c r="J613" s="3"/>
      <c r="K613" s="3"/>
    </row>
    <row r="614" spans="1:11" s="1" customFormat="1" ht="21">
      <c r="A614" s="3"/>
      <c r="B614" s="5"/>
      <c r="C614" s="3"/>
      <c r="D614" s="81"/>
      <c r="E614" s="3"/>
      <c r="F614" s="81"/>
      <c r="G614" s="5"/>
      <c r="H614" s="3"/>
      <c r="I614" s="3"/>
      <c r="J614" s="3"/>
      <c r="K614" s="3"/>
    </row>
    <row r="615" spans="1:11" s="1" customFormat="1" ht="21">
      <c r="A615" s="3"/>
      <c r="B615" s="5"/>
      <c r="C615" s="3"/>
      <c r="D615" s="81"/>
      <c r="E615" s="3"/>
      <c r="F615" s="81"/>
      <c r="G615" s="5"/>
      <c r="H615" s="3"/>
      <c r="I615" s="3"/>
      <c r="J615" s="3"/>
      <c r="K615" s="3"/>
    </row>
    <row r="616" spans="1:11" s="1" customFormat="1" ht="21">
      <c r="A616" s="3"/>
      <c r="B616" s="5"/>
      <c r="C616" s="3"/>
      <c r="D616" s="81"/>
      <c r="E616" s="3"/>
      <c r="F616" s="81"/>
      <c r="G616" s="5"/>
      <c r="H616" s="3"/>
      <c r="I616" s="3"/>
      <c r="J616" s="3"/>
      <c r="K616" s="3"/>
    </row>
    <row r="617" spans="1:11" s="1" customFormat="1" ht="21">
      <c r="A617" s="3"/>
      <c r="B617" s="5"/>
      <c r="C617" s="3"/>
      <c r="D617" s="81"/>
      <c r="E617" s="3"/>
      <c r="F617" s="81"/>
      <c r="G617" s="5"/>
      <c r="H617" s="3"/>
      <c r="I617" s="3"/>
      <c r="J617" s="3"/>
      <c r="K617" s="3"/>
    </row>
    <row r="618" spans="1:11" s="1" customFormat="1" ht="21">
      <c r="A618" s="3"/>
      <c r="B618" s="5"/>
      <c r="C618" s="3"/>
      <c r="D618" s="81"/>
      <c r="E618" s="3"/>
      <c r="F618" s="81"/>
      <c r="G618" s="5"/>
      <c r="H618" s="3"/>
      <c r="I618" s="3"/>
      <c r="J618" s="3"/>
      <c r="K618" s="3"/>
    </row>
    <row r="619" spans="1:11" s="1" customFormat="1" ht="21">
      <c r="A619" s="3"/>
      <c r="B619" s="5"/>
      <c r="C619" s="3"/>
      <c r="D619" s="81"/>
      <c r="E619" s="3"/>
      <c r="F619" s="81"/>
      <c r="G619" s="5"/>
      <c r="H619" s="3"/>
      <c r="I619" s="3"/>
      <c r="J619" s="3"/>
      <c r="K619" s="3"/>
    </row>
    <row r="620" spans="1:11" s="1" customFormat="1" ht="21">
      <c r="A620" s="3"/>
      <c r="B620" s="5"/>
      <c r="C620" s="3"/>
      <c r="D620" s="81"/>
      <c r="E620" s="3"/>
      <c r="F620" s="81"/>
      <c r="G620" s="5"/>
      <c r="H620" s="3"/>
      <c r="I620" s="3"/>
      <c r="J620" s="3"/>
      <c r="K620" s="3"/>
    </row>
    <row r="621" spans="1:11" s="1" customFormat="1" ht="21">
      <c r="A621" s="3"/>
      <c r="B621" s="5"/>
      <c r="C621" s="3"/>
      <c r="D621" s="81"/>
      <c r="E621" s="3"/>
      <c r="F621" s="81"/>
      <c r="G621" s="5"/>
      <c r="H621" s="3"/>
      <c r="I621" s="3"/>
      <c r="J621" s="3"/>
      <c r="K621" s="3"/>
    </row>
    <row r="622" spans="1:11" s="1" customFormat="1" ht="21">
      <c r="A622" s="3"/>
      <c r="B622" s="5"/>
      <c r="C622" s="3"/>
      <c r="D622" s="81"/>
      <c r="E622" s="3"/>
      <c r="F622" s="81"/>
      <c r="G622" s="5"/>
      <c r="H622" s="3"/>
      <c r="I622" s="3"/>
      <c r="J622" s="3"/>
      <c r="K622" s="3"/>
    </row>
    <row r="623" spans="1:11" s="1" customFormat="1" ht="21">
      <c r="A623" s="3"/>
      <c r="B623" s="5"/>
      <c r="C623" s="3"/>
      <c r="D623" s="81"/>
      <c r="E623" s="3"/>
      <c r="F623" s="81"/>
      <c r="G623" s="5"/>
      <c r="H623" s="3"/>
      <c r="I623" s="3"/>
      <c r="J623" s="3"/>
      <c r="K623" s="3"/>
    </row>
    <row r="624" spans="1:11" s="1" customFormat="1" ht="21">
      <c r="A624" s="3"/>
      <c r="B624" s="5"/>
      <c r="C624" s="3"/>
      <c r="D624" s="81"/>
      <c r="E624" s="3"/>
      <c r="F624" s="81"/>
      <c r="G624" s="5"/>
      <c r="H624" s="3"/>
      <c r="I624" s="3"/>
      <c r="J624" s="3"/>
      <c r="K624" s="3"/>
    </row>
    <row r="625" spans="1:11" s="1" customFormat="1" ht="21">
      <c r="A625" s="3"/>
      <c r="B625" s="5"/>
      <c r="C625" s="3"/>
      <c r="D625" s="81"/>
      <c r="E625" s="3"/>
      <c r="F625" s="81"/>
      <c r="G625" s="5"/>
      <c r="H625" s="3"/>
      <c r="I625" s="3"/>
      <c r="J625" s="3"/>
      <c r="K625" s="3"/>
    </row>
    <row r="626" spans="1:11" s="1" customFormat="1" ht="21">
      <c r="A626" s="3"/>
      <c r="B626" s="5"/>
      <c r="C626" s="3"/>
      <c r="D626" s="81"/>
      <c r="E626" s="3"/>
      <c r="F626" s="81"/>
      <c r="G626" s="5"/>
      <c r="H626" s="3"/>
      <c r="I626" s="3"/>
      <c r="J626" s="3"/>
      <c r="K626" s="3"/>
    </row>
    <row r="627" spans="1:11" s="1" customFormat="1" ht="21">
      <c r="A627" s="3"/>
      <c r="B627" s="5"/>
      <c r="C627" s="3"/>
      <c r="D627" s="81"/>
      <c r="E627" s="3"/>
      <c r="F627" s="81"/>
      <c r="G627" s="5"/>
      <c r="H627" s="3"/>
      <c r="I627" s="3"/>
      <c r="J627" s="3"/>
      <c r="K627" s="3"/>
    </row>
    <row r="628" spans="1:11" s="1" customFormat="1" ht="21">
      <c r="A628" s="3"/>
      <c r="B628" s="5"/>
      <c r="C628" s="3"/>
      <c r="D628" s="81"/>
      <c r="E628" s="3"/>
      <c r="F628" s="81"/>
      <c r="G628" s="5"/>
      <c r="H628" s="3"/>
      <c r="I628" s="3"/>
      <c r="J628" s="3"/>
      <c r="K628" s="3"/>
    </row>
    <row r="629" spans="1:11" s="1" customFormat="1" ht="21">
      <c r="A629" s="3"/>
      <c r="B629" s="5"/>
      <c r="C629" s="3"/>
      <c r="D629" s="81"/>
      <c r="E629" s="3"/>
      <c r="F629" s="81"/>
      <c r="G629" s="5"/>
      <c r="H629" s="3"/>
      <c r="I629" s="3"/>
      <c r="J629" s="3"/>
      <c r="K629" s="3"/>
    </row>
    <row r="630" spans="1:11" s="1" customFormat="1" ht="21">
      <c r="A630" s="3"/>
      <c r="B630" s="5"/>
      <c r="C630" s="3"/>
      <c r="D630" s="81"/>
      <c r="E630" s="3"/>
      <c r="F630" s="81"/>
      <c r="G630" s="5"/>
      <c r="H630" s="3"/>
      <c r="I630" s="3"/>
      <c r="J630" s="3"/>
      <c r="K630" s="3"/>
    </row>
    <row r="631" spans="1:11" s="1" customFormat="1" ht="21">
      <c r="A631" s="3"/>
      <c r="B631" s="5"/>
      <c r="C631" s="3"/>
      <c r="D631" s="81"/>
      <c r="E631" s="3"/>
      <c r="F631" s="81"/>
      <c r="G631" s="5"/>
      <c r="H631" s="3"/>
      <c r="I631" s="3"/>
      <c r="J631" s="3"/>
      <c r="K631" s="3"/>
    </row>
    <row r="632" spans="1:11" s="1" customFormat="1" ht="21">
      <c r="A632" s="3"/>
      <c r="B632" s="5"/>
      <c r="C632" s="3"/>
      <c r="D632" s="81"/>
      <c r="E632" s="3"/>
      <c r="F632" s="81"/>
      <c r="G632" s="5"/>
      <c r="H632" s="3"/>
      <c r="I632" s="3"/>
      <c r="J632" s="3"/>
      <c r="K632" s="3"/>
    </row>
    <row r="633" spans="1:11" s="1" customFormat="1" ht="21">
      <c r="A633" s="3"/>
      <c r="B633" s="5"/>
      <c r="C633" s="3"/>
      <c r="D633" s="81"/>
      <c r="E633" s="3"/>
      <c r="F633" s="81"/>
      <c r="G633" s="5"/>
      <c r="H633" s="3"/>
      <c r="I633" s="3"/>
      <c r="J633" s="3"/>
      <c r="K633" s="3"/>
    </row>
    <row r="634" spans="1:11" s="1" customFormat="1" ht="21">
      <c r="A634" s="3"/>
      <c r="B634" s="5"/>
      <c r="C634" s="3"/>
      <c r="D634" s="81"/>
      <c r="E634" s="3"/>
      <c r="F634" s="81"/>
      <c r="G634" s="5"/>
      <c r="H634" s="3"/>
      <c r="I634" s="3"/>
      <c r="J634" s="3"/>
      <c r="K634" s="3"/>
    </row>
    <row r="635" spans="1:11" s="1" customFormat="1" ht="21">
      <c r="A635" s="3"/>
      <c r="B635" s="5"/>
      <c r="C635" s="3"/>
      <c r="D635" s="81"/>
      <c r="E635" s="3"/>
      <c r="F635" s="81"/>
      <c r="G635" s="5"/>
      <c r="H635" s="3"/>
      <c r="I635" s="3"/>
      <c r="J635" s="3"/>
      <c r="K635" s="3"/>
    </row>
    <row r="636" spans="1:11" s="1" customFormat="1" ht="21">
      <c r="A636" s="3"/>
      <c r="B636" s="5"/>
      <c r="C636" s="3"/>
      <c r="D636" s="81"/>
      <c r="E636" s="3"/>
      <c r="F636" s="81"/>
      <c r="G636" s="5"/>
      <c r="H636" s="3"/>
      <c r="I636" s="3"/>
      <c r="J636" s="3"/>
      <c r="K636" s="3"/>
    </row>
    <row r="637" spans="1:11" s="1" customFormat="1" ht="21">
      <c r="A637" s="3"/>
      <c r="B637" s="5"/>
      <c r="C637" s="3"/>
      <c r="D637" s="81"/>
      <c r="E637" s="3"/>
      <c r="F637" s="81"/>
      <c r="G637" s="5"/>
      <c r="H637" s="3"/>
      <c r="I637" s="3"/>
      <c r="J637" s="3"/>
      <c r="K637" s="3"/>
    </row>
    <row r="638" spans="1:11" s="1" customFormat="1" ht="21">
      <c r="A638" s="3"/>
      <c r="B638" s="5"/>
      <c r="C638" s="3"/>
      <c r="D638" s="81"/>
      <c r="E638" s="3"/>
      <c r="F638" s="81"/>
      <c r="G638" s="5"/>
      <c r="H638" s="3"/>
      <c r="I638" s="3"/>
      <c r="J638" s="3"/>
      <c r="K638" s="3"/>
    </row>
    <row r="639" spans="1:11" s="1" customFormat="1" ht="21">
      <c r="A639" s="3"/>
      <c r="B639" s="5"/>
      <c r="C639" s="3"/>
      <c r="D639" s="81"/>
      <c r="E639" s="3"/>
      <c r="F639" s="81"/>
      <c r="G639" s="5"/>
      <c r="H639" s="3"/>
      <c r="I639" s="3"/>
      <c r="J639" s="3"/>
      <c r="K639" s="3"/>
    </row>
    <row r="640" spans="1:11" s="1" customFormat="1" ht="21">
      <c r="A640" s="3"/>
      <c r="B640" s="5"/>
      <c r="C640" s="3"/>
      <c r="D640" s="81"/>
      <c r="E640" s="3"/>
      <c r="F640" s="81"/>
      <c r="G640" s="5"/>
      <c r="H640" s="3"/>
      <c r="I640" s="3"/>
      <c r="J640" s="3"/>
      <c r="K640" s="3"/>
    </row>
    <row r="641" spans="1:11" s="1" customFormat="1" ht="21">
      <c r="A641" s="3"/>
      <c r="B641" s="5"/>
      <c r="C641" s="3"/>
      <c r="D641" s="81"/>
      <c r="E641" s="3"/>
      <c r="F641" s="81"/>
      <c r="G641" s="5"/>
      <c r="H641" s="3"/>
      <c r="I641" s="3"/>
      <c r="J641" s="3"/>
      <c r="K641" s="3"/>
    </row>
    <row r="642" spans="1:11" s="1" customFormat="1" ht="21">
      <c r="A642" s="3"/>
      <c r="B642" s="5"/>
      <c r="C642" s="3"/>
      <c r="D642" s="81"/>
      <c r="E642" s="3"/>
      <c r="F642" s="81"/>
      <c r="G642" s="5"/>
      <c r="H642" s="3"/>
      <c r="I642" s="3"/>
      <c r="J642" s="3"/>
      <c r="K642" s="3"/>
    </row>
    <row r="643" spans="1:11" s="1" customFormat="1" ht="21">
      <c r="A643" s="3"/>
      <c r="B643" s="5"/>
      <c r="C643" s="3"/>
      <c r="D643" s="81"/>
      <c r="E643" s="3"/>
      <c r="F643" s="81"/>
      <c r="G643" s="5"/>
      <c r="H643" s="3"/>
      <c r="I643" s="3"/>
      <c r="J643" s="3"/>
      <c r="K643" s="3"/>
    </row>
    <row r="644" spans="1:11" s="1" customFormat="1" ht="21">
      <c r="A644" s="3"/>
      <c r="B644" s="5"/>
      <c r="C644" s="3"/>
      <c r="D644" s="81"/>
      <c r="E644" s="3"/>
      <c r="F644" s="81"/>
      <c r="G644" s="5"/>
      <c r="H644" s="3"/>
      <c r="I644" s="3"/>
      <c r="J644" s="3"/>
      <c r="K644" s="3"/>
    </row>
    <row r="645" spans="1:11" s="1" customFormat="1" ht="21">
      <c r="A645" s="3"/>
      <c r="B645" s="5"/>
      <c r="C645" s="3"/>
      <c r="D645" s="81"/>
      <c r="E645" s="3"/>
      <c r="F645" s="81"/>
      <c r="G645" s="5"/>
      <c r="H645" s="3"/>
      <c r="I645" s="3"/>
      <c r="J645" s="3"/>
      <c r="K645" s="3"/>
    </row>
    <row r="646" spans="1:11" s="1" customFormat="1" ht="21">
      <c r="A646" s="3"/>
      <c r="B646" s="5"/>
      <c r="C646" s="3"/>
      <c r="D646" s="81"/>
      <c r="E646" s="3"/>
      <c r="F646" s="81"/>
      <c r="G646" s="5"/>
      <c r="H646" s="3"/>
      <c r="I646" s="3"/>
      <c r="J646" s="3"/>
      <c r="K646" s="3"/>
    </row>
    <row r="647" spans="1:11" s="1" customFormat="1" ht="21">
      <c r="A647" s="3"/>
      <c r="B647" s="5"/>
      <c r="C647" s="3"/>
      <c r="D647" s="81"/>
      <c r="E647" s="3"/>
      <c r="F647" s="81"/>
      <c r="G647" s="5"/>
      <c r="H647" s="3"/>
      <c r="I647" s="3"/>
      <c r="J647" s="3"/>
      <c r="K647" s="3"/>
    </row>
    <row r="648" spans="1:11" s="1" customFormat="1" ht="21">
      <c r="A648" s="3"/>
      <c r="B648" s="5"/>
      <c r="C648" s="3"/>
      <c r="D648" s="81"/>
      <c r="E648" s="3"/>
      <c r="F648" s="81"/>
      <c r="G648" s="5"/>
      <c r="H648" s="3"/>
      <c r="I648" s="3"/>
      <c r="J648" s="3"/>
      <c r="K648" s="3"/>
    </row>
    <row r="649" spans="1:11" s="1" customFormat="1" ht="21">
      <c r="A649" s="3"/>
      <c r="B649" s="5"/>
      <c r="C649" s="3"/>
      <c r="D649" s="81"/>
      <c r="E649" s="3"/>
      <c r="F649" s="81"/>
      <c r="G649" s="5"/>
      <c r="H649" s="3"/>
      <c r="I649" s="3"/>
      <c r="J649" s="3"/>
      <c r="K649" s="3"/>
    </row>
    <row r="650" spans="1:11" s="1" customFormat="1" ht="21">
      <c r="A650" s="3"/>
      <c r="B650" s="5"/>
      <c r="C650" s="3"/>
      <c r="D650" s="81"/>
      <c r="E650" s="3"/>
      <c r="F650" s="81"/>
      <c r="G650" s="5"/>
      <c r="H650" s="3"/>
      <c r="I650" s="3"/>
      <c r="J650" s="3"/>
      <c r="K650" s="3"/>
    </row>
    <row r="651" spans="1:11" s="1" customFormat="1" ht="21">
      <c r="A651" s="3"/>
      <c r="B651" s="5"/>
      <c r="C651" s="3"/>
      <c r="D651" s="81"/>
      <c r="E651" s="3"/>
      <c r="F651" s="81"/>
      <c r="G651" s="5"/>
      <c r="H651" s="3"/>
      <c r="I651" s="3"/>
      <c r="J651" s="3"/>
      <c r="K651" s="3"/>
    </row>
    <row r="652" spans="1:11" s="1" customFormat="1" ht="21">
      <c r="A652" s="3"/>
      <c r="B652" s="5"/>
      <c r="C652" s="3"/>
      <c r="D652" s="81"/>
      <c r="E652" s="3"/>
      <c r="F652" s="81"/>
      <c r="G652" s="5"/>
      <c r="H652" s="3"/>
      <c r="I652" s="3"/>
      <c r="J652" s="3"/>
      <c r="K652" s="3"/>
    </row>
    <row r="653" spans="1:11" s="1" customFormat="1" ht="21">
      <c r="A653" s="3"/>
      <c r="B653" s="5"/>
      <c r="C653" s="3"/>
      <c r="D653" s="81"/>
      <c r="E653" s="3"/>
      <c r="F653" s="81"/>
      <c r="G653" s="5"/>
      <c r="H653" s="3"/>
      <c r="I653" s="3"/>
      <c r="J653" s="3"/>
      <c r="K653" s="3"/>
    </row>
    <row r="654" spans="1:11" s="1" customFormat="1" ht="21">
      <c r="A654" s="3"/>
      <c r="B654" s="5"/>
      <c r="C654" s="3"/>
      <c r="D654" s="81"/>
      <c r="E654" s="3"/>
      <c r="F654" s="81"/>
      <c r="G654" s="5"/>
      <c r="H654" s="3"/>
      <c r="I654" s="3"/>
      <c r="J654" s="3"/>
      <c r="K654" s="3"/>
    </row>
    <row r="655" spans="1:11" s="1" customFormat="1" ht="21">
      <c r="A655" s="3"/>
      <c r="B655" s="5"/>
      <c r="C655" s="3"/>
      <c r="D655" s="81"/>
      <c r="E655" s="3"/>
      <c r="F655" s="81"/>
      <c r="G655" s="5"/>
      <c r="H655" s="3"/>
      <c r="I655" s="3"/>
      <c r="J655" s="3"/>
      <c r="K655" s="3"/>
    </row>
    <row r="656" spans="1:11" s="1" customFormat="1" ht="21">
      <c r="A656" s="3"/>
      <c r="B656" s="5"/>
      <c r="C656" s="3"/>
      <c r="D656" s="81"/>
      <c r="E656" s="3"/>
      <c r="F656" s="81"/>
      <c r="G656" s="5"/>
      <c r="H656" s="3"/>
      <c r="I656" s="3"/>
      <c r="J656" s="3"/>
      <c r="K656" s="3"/>
    </row>
    <row r="657" spans="1:10" ht="21">
      <c r="A657" s="3"/>
      <c r="B657" s="5"/>
      <c r="C657" s="3"/>
      <c r="D657" s="81"/>
      <c r="E657" s="3"/>
      <c r="F657" s="81"/>
      <c r="G657" s="5"/>
      <c r="H657" s="3"/>
      <c r="I657" s="3"/>
      <c r="J657" s="3"/>
    </row>
    <row r="658" spans="1:10" ht="21">
      <c r="A658" s="3"/>
      <c r="B658" s="5"/>
      <c r="C658" s="3"/>
      <c r="D658" s="81"/>
      <c r="E658" s="3"/>
      <c r="F658" s="81"/>
      <c r="G658" s="5"/>
      <c r="H658" s="3"/>
      <c r="I658" s="3"/>
      <c r="J658" s="3"/>
    </row>
    <row r="659" spans="1:10" ht="21">
      <c r="A659" s="3"/>
      <c r="B659" s="5"/>
      <c r="C659" s="3"/>
      <c r="D659" s="81"/>
      <c r="E659" s="3"/>
      <c r="F659" s="81"/>
      <c r="G659" s="5"/>
      <c r="H659" s="3"/>
      <c r="I659" s="3"/>
      <c r="J659" s="3"/>
    </row>
    <row r="660" spans="1:10" ht="21">
      <c r="A660" s="3"/>
      <c r="B660" s="5"/>
      <c r="C660" s="3"/>
      <c r="D660" s="81"/>
      <c r="E660" s="3"/>
      <c r="F660" s="81"/>
      <c r="G660" s="5"/>
      <c r="H660" s="3"/>
      <c r="I660" s="3"/>
      <c r="J660" s="3"/>
    </row>
    <row r="661" spans="1:10" ht="21">
      <c r="A661" s="3"/>
      <c r="B661" s="5"/>
      <c r="C661" s="3"/>
      <c r="D661" s="81"/>
      <c r="E661" s="3"/>
      <c r="F661" s="81"/>
      <c r="G661" s="5"/>
      <c r="H661" s="3"/>
      <c r="I661" s="3"/>
      <c r="J661" s="3"/>
    </row>
    <row r="662" spans="1:10" ht="21">
      <c r="A662" s="3"/>
      <c r="B662" s="5"/>
      <c r="C662" s="3"/>
      <c r="D662" s="81"/>
      <c r="E662" s="3"/>
      <c r="F662" s="81"/>
      <c r="G662" s="5"/>
      <c r="H662" s="3"/>
      <c r="I662" s="3"/>
      <c r="J662" s="3"/>
    </row>
    <row r="663" spans="1:10" ht="21">
      <c r="A663" s="3"/>
      <c r="B663" s="5"/>
      <c r="C663" s="3"/>
      <c r="D663" s="81"/>
      <c r="E663" s="3"/>
      <c r="F663" s="81"/>
      <c r="G663" s="5"/>
      <c r="H663" s="3"/>
      <c r="I663" s="3"/>
      <c r="J663" s="3"/>
    </row>
    <row r="664" spans="1:10" ht="21">
      <c r="A664" s="3"/>
      <c r="B664" s="5"/>
      <c r="C664" s="3"/>
      <c r="D664" s="81"/>
      <c r="E664" s="3"/>
      <c r="F664" s="81"/>
      <c r="G664" s="5"/>
      <c r="H664" s="3"/>
      <c r="I664" s="3"/>
      <c r="J664" s="3"/>
    </row>
    <row r="665" spans="1:10" ht="21">
      <c r="A665" s="3"/>
      <c r="B665" s="5"/>
      <c r="C665" s="3"/>
      <c r="D665" s="81"/>
      <c r="E665" s="3"/>
      <c r="F665" s="81"/>
      <c r="G665" s="5"/>
      <c r="H665" s="3"/>
      <c r="I665" s="3"/>
      <c r="J665" s="3"/>
    </row>
    <row r="666" spans="1:10" ht="21">
      <c r="A666" s="3"/>
      <c r="B666" s="5"/>
      <c r="C666" s="3"/>
      <c r="D666" s="81"/>
      <c r="E666" s="3"/>
      <c r="F666" s="81"/>
      <c r="G666" s="5"/>
      <c r="H666" s="3"/>
      <c r="I666" s="3"/>
      <c r="J666" s="3"/>
    </row>
    <row r="667" spans="1:10" ht="21">
      <c r="A667" s="3"/>
      <c r="B667" s="5"/>
      <c r="C667" s="3"/>
      <c r="D667" s="81"/>
      <c r="E667" s="3"/>
      <c r="F667" s="81"/>
      <c r="G667" s="5"/>
      <c r="H667" s="3"/>
      <c r="I667" s="3"/>
      <c r="J667" s="3"/>
    </row>
    <row r="668" spans="1:10" ht="21">
      <c r="A668" s="3"/>
      <c r="B668" s="5"/>
      <c r="C668" s="3"/>
      <c r="D668" s="81"/>
      <c r="E668" s="3"/>
      <c r="F668" s="81"/>
      <c r="G668" s="5"/>
      <c r="H668" s="3"/>
      <c r="I668" s="3"/>
      <c r="J668" s="3"/>
    </row>
    <row r="669" spans="1:10" ht="21">
      <c r="A669" s="3"/>
      <c r="B669" s="5"/>
      <c r="C669" s="3"/>
      <c r="D669" s="81"/>
      <c r="E669" s="3"/>
      <c r="F669" s="81"/>
      <c r="G669" s="5"/>
      <c r="H669" s="3"/>
      <c r="I669" s="3"/>
      <c r="J669" s="3"/>
    </row>
    <row r="670" spans="1:10" ht="21">
      <c r="A670" s="3"/>
      <c r="B670" s="5"/>
      <c r="C670" s="3"/>
      <c r="D670" s="81"/>
      <c r="E670" s="3"/>
      <c r="F670" s="81"/>
      <c r="G670" s="5"/>
      <c r="H670" s="3"/>
      <c r="I670" s="3"/>
      <c r="J670" s="3"/>
    </row>
    <row r="671" spans="1:10" ht="21">
      <c r="A671" s="3"/>
      <c r="B671" s="5"/>
      <c r="C671" s="3"/>
      <c r="D671" s="81"/>
      <c r="E671" s="3"/>
      <c r="F671" s="81"/>
      <c r="G671" s="5"/>
      <c r="H671" s="3"/>
      <c r="I671" s="3"/>
      <c r="J671" s="3"/>
    </row>
    <row r="672" spans="1:10" ht="21">
      <c r="A672" s="3"/>
      <c r="B672" s="5"/>
      <c r="C672" s="3"/>
      <c r="D672" s="81"/>
      <c r="E672" s="3"/>
      <c r="F672" s="81"/>
      <c r="G672" s="5"/>
      <c r="H672" s="3"/>
      <c r="I672" s="3"/>
      <c r="J672" s="3"/>
    </row>
    <row r="673" spans="1:10" ht="21">
      <c r="A673" s="3"/>
      <c r="B673" s="5"/>
      <c r="C673" s="3"/>
      <c r="D673" s="81"/>
      <c r="E673" s="3"/>
      <c r="F673" s="81"/>
      <c r="G673" s="5"/>
      <c r="H673" s="3"/>
      <c r="I673" s="3"/>
      <c r="J673" s="3"/>
    </row>
    <row r="674" spans="1:10" ht="21">
      <c r="A674" s="3"/>
      <c r="B674" s="5"/>
      <c r="C674" s="3"/>
      <c r="D674" s="81"/>
      <c r="E674" s="3"/>
      <c r="F674" s="81"/>
      <c r="G674" s="5"/>
      <c r="H674" s="3"/>
      <c r="I674" s="3"/>
      <c r="J674" s="3"/>
    </row>
    <row r="675" spans="1:10" ht="21">
      <c r="A675" s="3"/>
      <c r="B675" s="5"/>
      <c r="C675" s="3"/>
      <c r="D675" s="81"/>
      <c r="E675" s="3"/>
      <c r="F675" s="81"/>
      <c r="G675" s="5"/>
      <c r="H675" s="3"/>
      <c r="I675" s="3"/>
      <c r="J675" s="3"/>
    </row>
    <row r="676" spans="1:10" ht="21">
      <c r="A676" s="3"/>
      <c r="B676" s="5"/>
      <c r="C676" s="3"/>
      <c r="D676" s="81"/>
      <c r="E676" s="3"/>
      <c r="F676" s="81"/>
      <c r="G676" s="5"/>
      <c r="H676" s="3"/>
      <c r="I676" s="3"/>
      <c r="J676" s="3"/>
    </row>
    <row r="677" spans="1:10" ht="21">
      <c r="A677" s="3"/>
      <c r="B677" s="5"/>
      <c r="C677" s="3"/>
      <c r="D677" s="81"/>
      <c r="E677" s="3"/>
      <c r="F677" s="81"/>
      <c r="G677" s="5"/>
      <c r="H677" s="3"/>
      <c r="I677" s="3"/>
      <c r="J677" s="3"/>
    </row>
    <row r="678" spans="1:10" ht="21">
      <c r="A678" s="3"/>
      <c r="B678" s="5"/>
      <c r="C678" s="3"/>
      <c r="D678" s="81"/>
      <c r="E678" s="3"/>
      <c r="F678" s="81"/>
      <c r="G678" s="5"/>
      <c r="H678" s="3"/>
      <c r="I678" s="3"/>
      <c r="J678" s="3"/>
    </row>
    <row r="679" spans="1:10" ht="21">
      <c r="A679" s="3"/>
      <c r="B679" s="5"/>
      <c r="C679" s="3"/>
      <c r="D679" s="81"/>
      <c r="E679" s="3"/>
      <c r="F679" s="81"/>
      <c r="G679" s="5"/>
      <c r="H679" s="3"/>
      <c r="I679" s="3"/>
      <c r="J679" s="3"/>
    </row>
    <row r="680" spans="1:10" ht="21">
      <c r="A680" s="3"/>
      <c r="B680" s="5"/>
      <c r="C680" s="3"/>
      <c r="D680" s="81"/>
      <c r="E680" s="3"/>
      <c r="F680" s="81"/>
      <c r="G680" s="5"/>
      <c r="H680" s="3"/>
      <c r="I680" s="3"/>
      <c r="J680" s="3"/>
    </row>
    <row r="681" spans="1:10" ht="21">
      <c r="A681" s="3"/>
      <c r="B681" s="5"/>
      <c r="C681" s="3"/>
      <c r="D681" s="81"/>
      <c r="E681" s="3"/>
      <c r="F681" s="81"/>
      <c r="G681" s="5"/>
      <c r="H681" s="3"/>
      <c r="I681" s="3"/>
      <c r="J681" s="3"/>
    </row>
    <row r="682" spans="1:10" ht="21">
      <c r="A682" s="3"/>
      <c r="B682" s="5"/>
      <c r="C682" s="3"/>
      <c r="D682" s="81"/>
      <c r="E682" s="3"/>
      <c r="F682" s="81"/>
      <c r="G682" s="5"/>
      <c r="H682" s="3"/>
      <c r="I682" s="3"/>
      <c r="J682" s="3"/>
    </row>
    <row r="683" spans="1:10" ht="21">
      <c r="A683" s="3"/>
      <c r="B683" s="5"/>
      <c r="C683" s="3"/>
      <c r="D683" s="81"/>
      <c r="E683" s="3"/>
      <c r="F683" s="81"/>
      <c r="G683" s="5"/>
      <c r="H683" s="3"/>
      <c r="I683" s="3"/>
      <c r="J683" s="3"/>
    </row>
    <row r="684" spans="1:10" ht="21">
      <c r="A684" s="3"/>
      <c r="B684" s="5"/>
      <c r="C684" s="3"/>
      <c r="D684" s="81"/>
      <c r="E684" s="3"/>
      <c r="F684" s="81"/>
      <c r="G684" s="5"/>
      <c r="H684" s="3"/>
      <c r="I684" s="3"/>
      <c r="J684" s="3"/>
    </row>
    <row r="685" spans="1:10" ht="21">
      <c r="A685" s="3"/>
      <c r="B685" s="5"/>
      <c r="C685" s="3"/>
      <c r="D685" s="81"/>
      <c r="E685" s="3"/>
      <c r="F685" s="81"/>
      <c r="G685" s="5"/>
      <c r="H685" s="3"/>
      <c r="I685" s="3"/>
      <c r="J685" s="3"/>
    </row>
    <row r="686" spans="1:10" ht="21">
      <c r="A686" s="3"/>
      <c r="B686" s="5"/>
      <c r="C686" s="3"/>
      <c r="D686" s="81"/>
      <c r="E686" s="3"/>
      <c r="F686" s="81"/>
      <c r="G686" s="5"/>
      <c r="H686" s="3"/>
      <c r="I686" s="3"/>
      <c r="J686" s="3"/>
    </row>
    <row r="687" spans="1:10" ht="21">
      <c r="A687" s="3"/>
      <c r="B687" s="5"/>
      <c r="C687" s="3"/>
      <c r="D687" s="81"/>
      <c r="E687" s="3"/>
      <c r="F687" s="81"/>
      <c r="G687" s="5"/>
      <c r="H687" s="3"/>
      <c r="I687" s="3"/>
      <c r="J687" s="3"/>
    </row>
    <row r="688" spans="1:10" ht="21">
      <c r="A688" s="3"/>
      <c r="B688" s="5"/>
      <c r="C688" s="3"/>
      <c r="D688" s="81"/>
      <c r="E688" s="3"/>
      <c r="F688" s="81"/>
      <c r="G688" s="5"/>
      <c r="H688" s="3"/>
      <c r="I688" s="3"/>
      <c r="J688" s="3"/>
    </row>
    <row r="689" spans="1:10" ht="21">
      <c r="A689" s="3"/>
      <c r="B689" s="5"/>
      <c r="C689" s="3"/>
      <c r="D689" s="81"/>
      <c r="E689" s="3"/>
      <c r="F689" s="81"/>
      <c r="G689" s="5"/>
      <c r="H689" s="3"/>
      <c r="I689" s="3"/>
      <c r="J689" s="3"/>
    </row>
    <row r="690" spans="1:10" ht="21">
      <c r="A690" s="3"/>
      <c r="B690" s="5"/>
      <c r="C690" s="3"/>
      <c r="D690" s="81"/>
      <c r="E690" s="3"/>
      <c r="F690" s="81"/>
      <c r="G690" s="5"/>
      <c r="H690" s="3"/>
      <c r="I690" s="3"/>
      <c r="J690" s="3"/>
    </row>
    <row r="691" spans="1:10" ht="21">
      <c r="A691" s="3"/>
      <c r="B691" s="5"/>
      <c r="C691" s="3"/>
      <c r="D691" s="81"/>
      <c r="E691" s="3"/>
      <c r="F691" s="81"/>
      <c r="G691" s="5"/>
      <c r="H691" s="3"/>
      <c r="I691" s="3"/>
      <c r="J691" s="3"/>
    </row>
    <row r="692" spans="1:10" ht="21">
      <c r="A692" s="3"/>
      <c r="B692" s="5"/>
      <c r="C692" s="3"/>
      <c r="D692" s="81"/>
      <c r="E692" s="3"/>
      <c r="F692" s="81"/>
      <c r="G692" s="5"/>
      <c r="H692" s="3"/>
      <c r="I692" s="3"/>
      <c r="J692" s="3"/>
    </row>
    <row r="693" spans="1:10" ht="21">
      <c r="A693" s="3"/>
      <c r="B693" s="5"/>
      <c r="C693" s="3"/>
      <c r="D693" s="81"/>
      <c r="E693" s="3"/>
      <c r="F693" s="81"/>
      <c r="G693" s="5"/>
      <c r="H693" s="3"/>
      <c r="I693" s="3"/>
      <c r="J693" s="3"/>
    </row>
    <row r="694" spans="1:10" ht="21">
      <c r="A694" s="3"/>
      <c r="B694" s="5"/>
      <c r="C694" s="3"/>
      <c r="D694" s="81"/>
      <c r="E694" s="3"/>
      <c r="F694" s="81"/>
      <c r="G694" s="5"/>
      <c r="H694" s="3"/>
      <c r="I694" s="3"/>
      <c r="J694" s="3"/>
    </row>
    <row r="695" spans="1:10" ht="21">
      <c r="A695" s="3"/>
      <c r="B695" s="5"/>
      <c r="C695" s="3"/>
      <c r="D695" s="81"/>
      <c r="E695" s="3"/>
      <c r="F695" s="81"/>
      <c r="G695" s="5"/>
      <c r="H695" s="3"/>
      <c r="I695" s="3"/>
      <c r="J695" s="3"/>
    </row>
    <row r="696" spans="1:10" ht="21">
      <c r="A696" s="3"/>
      <c r="B696" s="5"/>
      <c r="C696" s="3"/>
      <c r="D696" s="81"/>
      <c r="E696" s="3"/>
      <c r="F696" s="81"/>
      <c r="G696" s="5"/>
      <c r="H696" s="3"/>
      <c r="I696" s="3"/>
      <c r="J696" s="3"/>
    </row>
    <row r="697" spans="1:10" ht="21">
      <c r="A697" s="3"/>
      <c r="B697" s="5"/>
      <c r="C697" s="3"/>
      <c r="D697" s="81"/>
      <c r="E697" s="3"/>
      <c r="F697" s="81"/>
      <c r="G697" s="5"/>
      <c r="H697" s="3"/>
      <c r="I697" s="3"/>
      <c r="J697" s="3"/>
    </row>
    <row r="698" spans="1:10" ht="21">
      <c r="A698" s="3"/>
      <c r="B698" s="5"/>
      <c r="C698" s="3"/>
      <c r="D698" s="81"/>
      <c r="E698" s="3"/>
      <c r="F698" s="81"/>
      <c r="G698" s="5"/>
      <c r="H698" s="3"/>
      <c r="I698" s="3"/>
      <c r="J698" s="3"/>
    </row>
    <row r="699" spans="1:10" ht="21">
      <c r="A699" s="3"/>
      <c r="B699" s="5"/>
      <c r="C699" s="3"/>
      <c r="D699" s="81"/>
      <c r="E699" s="3"/>
      <c r="F699" s="81"/>
      <c r="G699" s="5"/>
      <c r="H699" s="3"/>
      <c r="I699" s="3"/>
      <c r="J699" s="3"/>
    </row>
    <row r="700" spans="1:10" ht="21">
      <c r="A700" s="3"/>
      <c r="B700" s="5"/>
      <c r="C700" s="3"/>
      <c r="D700" s="81"/>
      <c r="E700" s="3"/>
      <c r="F700" s="81"/>
      <c r="G700" s="5"/>
      <c r="H700" s="3"/>
      <c r="I700" s="3"/>
      <c r="J700" s="3"/>
    </row>
    <row r="701" spans="1:10" ht="21">
      <c r="A701" s="3"/>
      <c r="B701" s="5"/>
      <c r="C701" s="3"/>
      <c r="D701" s="81"/>
      <c r="E701" s="3"/>
      <c r="F701" s="81"/>
      <c r="G701" s="5"/>
      <c r="H701" s="3"/>
      <c r="I701" s="3"/>
      <c r="J701" s="3"/>
    </row>
    <row r="702" spans="1:10" ht="21">
      <c r="A702" s="3"/>
      <c r="B702" s="5"/>
      <c r="C702" s="3"/>
      <c r="D702" s="81"/>
      <c r="E702" s="3"/>
      <c r="F702" s="81"/>
      <c r="G702" s="5"/>
      <c r="H702" s="3"/>
      <c r="I702" s="3"/>
      <c r="J702" s="3"/>
    </row>
    <row r="703" spans="1:10" ht="21">
      <c r="A703" s="3"/>
      <c r="B703" s="5"/>
      <c r="C703" s="3"/>
      <c r="D703" s="81"/>
      <c r="E703" s="3"/>
      <c r="F703" s="81"/>
      <c r="G703" s="5"/>
      <c r="H703" s="3"/>
      <c r="I703" s="3"/>
      <c r="J703" s="3"/>
    </row>
    <row r="704" spans="1:10" ht="21">
      <c r="A704" s="3"/>
      <c r="B704" s="5"/>
      <c r="C704" s="3"/>
      <c r="D704" s="81"/>
      <c r="E704" s="3"/>
      <c r="F704" s="81"/>
      <c r="G704" s="5"/>
      <c r="H704" s="3"/>
      <c r="I704" s="3"/>
      <c r="J704" s="3"/>
    </row>
    <row r="705" spans="1:10" ht="21">
      <c r="A705" s="3"/>
      <c r="B705" s="5"/>
      <c r="C705" s="3"/>
      <c r="D705" s="81"/>
      <c r="E705" s="3"/>
      <c r="F705" s="81"/>
      <c r="G705" s="5"/>
      <c r="H705" s="3"/>
      <c r="I705" s="3"/>
      <c r="J705" s="3"/>
    </row>
    <row r="706" spans="1:10" ht="21">
      <c r="A706" s="3"/>
      <c r="B706" s="5"/>
      <c r="C706" s="3"/>
      <c r="D706" s="81"/>
      <c r="E706" s="3"/>
      <c r="F706" s="81"/>
      <c r="G706" s="5"/>
      <c r="H706" s="3"/>
      <c r="I706" s="3"/>
      <c r="J706" s="3"/>
    </row>
    <row r="707" spans="1:10" ht="21">
      <c r="A707" s="3"/>
      <c r="B707" s="5"/>
      <c r="C707" s="3"/>
      <c r="D707" s="81"/>
      <c r="E707" s="3"/>
      <c r="F707" s="81"/>
      <c r="G707" s="5"/>
      <c r="H707" s="3"/>
      <c r="I707" s="3"/>
      <c r="J707" s="3"/>
    </row>
    <row r="708" spans="1:10" ht="21">
      <c r="A708" s="3"/>
      <c r="B708" s="5"/>
      <c r="C708" s="3"/>
      <c r="D708" s="81"/>
      <c r="E708" s="3"/>
      <c r="F708" s="81"/>
      <c r="G708" s="5"/>
      <c r="H708" s="3"/>
      <c r="I708" s="3"/>
      <c r="J708" s="3"/>
    </row>
    <row r="709" spans="1:10" ht="21">
      <c r="A709" s="3"/>
      <c r="B709" s="5"/>
      <c r="C709" s="3"/>
      <c r="D709" s="81"/>
      <c r="E709" s="3"/>
      <c r="F709" s="81"/>
      <c r="G709" s="5"/>
      <c r="H709" s="3"/>
      <c r="I709" s="3"/>
      <c r="J709" s="3"/>
    </row>
    <row r="710" spans="1:10" ht="21">
      <c r="A710" s="3"/>
      <c r="B710" s="5"/>
      <c r="C710" s="3"/>
      <c r="D710" s="81"/>
      <c r="E710" s="3"/>
      <c r="F710" s="81"/>
      <c r="G710" s="5"/>
      <c r="H710" s="3"/>
      <c r="I710" s="3"/>
      <c r="J710" s="3"/>
    </row>
  </sheetData>
  <sheetProtection/>
  <mergeCells count="234">
    <mergeCell ref="A438:B438"/>
    <mergeCell ref="C438:D438"/>
    <mergeCell ref="E438:F438"/>
    <mergeCell ref="G438:H438"/>
    <mergeCell ref="I438:J438"/>
    <mergeCell ref="A446:B446"/>
    <mergeCell ref="C446:D446"/>
    <mergeCell ref="E446:F446"/>
    <mergeCell ref="G446:H446"/>
    <mergeCell ref="I446:J446"/>
    <mergeCell ref="A430:J430"/>
    <mergeCell ref="A431:B431"/>
    <mergeCell ref="C431:D431"/>
    <mergeCell ref="E431:F431"/>
    <mergeCell ref="G431:H431"/>
    <mergeCell ref="I431:J431"/>
    <mergeCell ref="A410:B410"/>
    <mergeCell ref="C410:D410"/>
    <mergeCell ref="E410:F410"/>
    <mergeCell ref="G410:H410"/>
    <mergeCell ref="I410:J410"/>
    <mergeCell ref="A418:B418"/>
    <mergeCell ref="C418:D418"/>
    <mergeCell ref="E418:F418"/>
    <mergeCell ref="G418:H418"/>
    <mergeCell ref="I418:J418"/>
    <mergeCell ref="A402:J402"/>
    <mergeCell ref="A403:B403"/>
    <mergeCell ref="C403:D403"/>
    <mergeCell ref="E403:F403"/>
    <mergeCell ref="G403:H403"/>
    <mergeCell ref="I403:J403"/>
    <mergeCell ref="C376:D376"/>
    <mergeCell ref="E376:F376"/>
    <mergeCell ref="G376:H376"/>
    <mergeCell ref="I376:J376"/>
    <mergeCell ref="A375:J375"/>
    <mergeCell ref="I363:J363"/>
    <mergeCell ref="A376:B376"/>
    <mergeCell ref="C363:D363"/>
    <mergeCell ref="E363:F363"/>
    <mergeCell ref="G363:H363"/>
    <mergeCell ref="A484:J484"/>
    <mergeCell ref="A485:B485"/>
    <mergeCell ref="C485:D485"/>
    <mergeCell ref="E485:F485"/>
    <mergeCell ref="G485:H485"/>
    <mergeCell ref="I485:J485"/>
    <mergeCell ref="I467:J467"/>
    <mergeCell ref="A476:B476"/>
    <mergeCell ref="C476:D476"/>
    <mergeCell ref="E476:F476"/>
    <mergeCell ref="G476:H476"/>
    <mergeCell ref="I476:J476"/>
    <mergeCell ref="A467:B467"/>
    <mergeCell ref="C467:D467"/>
    <mergeCell ref="E467:F467"/>
    <mergeCell ref="G467:H467"/>
    <mergeCell ref="A459:B459"/>
    <mergeCell ref="C459:D459"/>
    <mergeCell ref="E459:F459"/>
    <mergeCell ref="G459:H459"/>
    <mergeCell ref="I391:J391"/>
    <mergeCell ref="I459:J459"/>
    <mergeCell ref="A458:J458"/>
    <mergeCell ref="A391:B391"/>
    <mergeCell ref="C391:D391"/>
    <mergeCell ref="E391:F391"/>
    <mergeCell ref="G391:H391"/>
    <mergeCell ref="C383:D383"/>
    <mergeCell ref="I383:J383"/>
    <mergeCell ref="E82:F82"/>
    <mergeCell ref="G82:H82"/>
    <mergeCell ref="G190:H190"/>
    <mergeCell ref="C215:D215"/>
    <mergeCell ref="G330:H330"/>
    <mergeCell ref="I330:J330"/>
    <mergeCell ref="E349:F349"/>
    <mergeCell ref="E383:F383"/>
    <mergeCell ref="G383:H383"/>
    <mergeCell ref="A383:B383"/>
    <mergeCell ref="G310:H310"/>
    <mergeCell ref="A339:B339"/>
    <mergeCell ref="A348:J348"/>
    <mergeCell ref="I339:J339"/>
    <mergeCell ref="I322:J322"/>
    <mergeCell ref="C349:D349"/>
    <mergeCell ref="A363:B363"/>
    <mergeCell ref="A215:B215"/>
    <mergeCell ref="C241:D241"/>
    <mergeCell ref="A228:B228"/>
    <mergeCell ref="C228:D228"/>
    <mergeCell ref="E215:F215"/>
    <mergeCell ref="C283:D283"/>
    <mergeCell ref="E283:F283"/>
    <mergeCell ref="E228:F228"/>
    <mergeCell ref="C268:D268"/>
    <mergeCell ref="A240:J240"/>
    <mergeCell ref="C356:D356"/>
    <mergeCell ref="A267:J267"/>
    <mergeCell ref="G349:H349"/>
    <mergeCell ref="I349:J349"/>
    <mergeCell ref="E356:F356"/>
    <mergeCell ref="G356:H356"/>
    <mergeCell ref="I356:J356"/>
    <mergeCell ref="A349:B349"/>
    <mergeCell ref="A321:J321"/>
    <mergeCell ref="A322:B322"/>
    <mergeCell ref="I310:J310"/>
    <mergeCell ref="A302:B302"/>
    <mergeCell ref="A295:B295"/>
    <mergeCell ref="A241:B241"/>
    <mergeCell ref="A268:B268"/>
    <mergeCell ref="E241:F241"/>
    <mergeCell ref="G283:H283"/>
    <mergeCell ref="G268:H268"/>
    <mergeCell ref="I268:J268"/>
    <mergeCell ref="A356:B356"/>
    <mergeCell ref="C339:D339"/>
    <mergeCell ref="G339:H339"/>
    <mergeCell ref="C302:D302"/>
    <mergeCell ref="A275:B275"/>
    <mergeCell ref="C275:D275"/>
    <mergeCell ref="E275:F275"/>
    <mergeCell ref="A330:B330"/>
    <mergeCell ref="A283:B283"/>
    <mergeCell ref="E339:F339"/>
    <mergeCell ref="E322:F322"/>
    <mergeCell ref="G322:H322"/>
    <mergeCell ref="A202:B202"/>
    <mergeCell ref="I275:J275"/>
    <mergeCell ref="I241:J241"/>
    <mergeCell ref="I228:J228"/>
    <mergeCell ref="E302:F302"/>
    <mergeCell ref="E295:F295"/>
    <mergeCell ref="I283:J283"/>
    <mergeCell ref="G241:H241"/>
    <mergeCell ref="E330:F330"/>
    <mergeCell ref="G302:H302"/>
    <mergeCell ref="C295:D295"/>
    <mergeCell ref="E268:F268"/>
    <mergeCell ref="C202:D202"/>
    <mergeCell ref="I202:J202"/>
    <mergeCell ref="A294:J294"/>
    <mergeCell ref="A310:B310"/>
    <mergeCell ref="C310:D310"/>
    <mergeCell ref="E310:F310"/>
    <mergeCell ref="A161:B161"/>
    <mergeCell ref="G135:H135"/>
    <mergeCell ref="E196:F196"/>
    <mergeCell ref="A196:B196"/>
    <mergeCell ref="A170:B170"/>
    <mergeCell ref="I196:J196"/>
    <mergeCell ref="C190:D190"/>
    <mergeCell ref="B153:J153"/>
    <mergeCell ref="E179:F179"/>
    <mergeCell ref="E28:F28"/>
    <mergeCell ref="A160:J160"/>
    <mergeCell ref="A25:G25"/>
    <mergeCell ref="A179:B179"/>
    <mergeCell ref="E161:F161"/>
    <mergeCell ref="G161:H161"/>
    <mergeCell ref="G55:H55"/>
    <mergeCell ref="I135:J135"/>
    <mergeCell ref="C161:D161"/>
    <mergeCell ref="I82:J82"/>
    <mergeCell ref="G2:H2"/>
    <mergeCell ref="A81:J81"/>
    <mergeCell ref="I108:J108"/>
    <mergeCell ref="A107:J107"/>
    <mergeCell ref="A28:B28"/>
    <mergeCell ref="G108:H108"/>
    <mergeCell ref="E2:F2"/>
    <mergeCell ref="C28:D28"/>
    <mergeCell ref="I28:J28"/>
    <mergeCell ref="A55:B55"/>
    <mergeCell ref="A1:J1"/>
    <mergeCell ref="A27:J27"/>
    <mergeCell ref="A54:J54"/>
    <mergeCell ref="A108:B108"/>
    <mergeCell ref="C108:D108"/>
    <mergeCell ref="A82:B82"/>
    <mergeCell ref="A2:B2"/>
    <mergeCell ref="G28:H28"/>
    <mergeCell ref="C2:D2"/>
    <mergeCell ref="I2:J2"/>
    <mergeCell ref="A134:J134"/>
    <mergeCell ref="E55:F55"/>
    <mergeCell ref="A135:B135"/>
    <mergeCell ref="C112:J112"/>
    <mergeCell ref="I55:J55"/>
    <mergeCell ref="E108:F108"/>
    <mergeCell ref="C82:D82"/>
    <mergeCell ref="C55:D55"/>
    <mergeCell ref="I492:J492"/>
    <mergeCell ref="A189:J189"/>
    <mergeCell ref="A190:B190"/>
    <mergeCell ref="C196:D196"/>
    <mergeCell ref="E202:F202"/>
    <mergeCell ref="G196:H196"/>
    <mergeCell ref="C330:D330"/>
    <mergeCell ref="G202:H202"/>
    <mergeCell ref="A492:B492"/>
    <mergeCell ref="G275:H275"/>
    <mergeCell ref="I215:J215"/>
    <mergeCell ref="E190:F190"/>
    <mergeCell ref="I179:J179"/>
    <mergeCell ref="C135:D135"/>
    <mergeCell ref="B125:J125"/>
    <mergeCell ref="C139:J139"/>
    <mergeCell ref="I161:J161"/>
    <mergeCell ref="G215:H215"/>
    <mergeCell ref="I190:J190"/>
    <mergeCell ref="C170:D170"/>
    <mergeCell ref="A500:B500"/>
    <mergeCell ref="C500:D500"/>
    <mergeCell ref="E500:F500"/>
    <mergeCell ref="G500:H500"/>
    <mergeCell ref="C179:D179"/>
    <mergeCell ref="A214:J214"/>
    <mergeCell ref="I302:J302"/>
    <mergeCell ref="G492:H492"/>
    <mergeCell ref="G228:H228"/>
    <mergeCell ref="G179:H179"/>
    <mergeCell ref="I500:J500"/>
    <mergeCell ref="E135:F135"/>
    <mergeCell ref="I295:J295"/>
    <mergeCell ref="C322:D322"/>
    <mergeCell ref="G295:H295"/>
    <mergeCell ref="I170:J170"/>
    <mergeCell ref="C492:D492"/>
    <mergeCell ref="E492:F492"/>
    <mergeCell ref="G170:H170"/>
    <mergeCell ref="E170:F170"/>
  </mergeCells>
  <printOptions/>
  <pageMargins left="0.92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1"/>
  <sheetViews>
    <sheetView view="pageBreakPreview" zoomScale="80" zoomScaleSheetLayoutView="80" zoomScalePageLayoutView="0" workbookViewId="0" topLeftCell="A1">
      <selection activeCell="P25" sqref="P25"/>
    </sheetView>
  </sheetViews>
  <sheetFormatPr defaultColWidth="9.140625" defaultRowHeight="12.75"/>
  <cols>
    <col min="1" max="1" width="16.57421875" style="11" customWidth="1"/>
    <col min="2" max="2" width="14.57421875" style="11" customWidth="1"/>
    <col min="3" max="3" width="13.57421875" style="11" customWidth="1"/>
    <col min="4" max="4" width="14.57421875" style="11" customWidth="1"/>
    <col min="5" max="5" width="14.00390625" style="11" customWidth="1"/>
    <col min="6" max="6" width="13.421875" style="11" customWidth="1"/>
    <col min="7" max="7" width="13.8515625" style="11" customWidth="1"/>
    <col min="8" max="8" width="12.57421875" style="11" customWidth="1"/>
    <col min="9" max="9" width="13.28125" style="11" customWidth="1"/>
    <col min="10" max="10" width="12.8515625" style="11" customWidth="1"/>
    <col min="11" max="11" width="13.140625" style="11" customWidth="1"/>
    <col min="12" max="12" width="13.28125" style="11" customWidth="1"/>
    <col min="13" max="13" width="14.7109375" style="11" customWidth="1"/>
    <col min="14" max="14" width="12.28125" style="11" customWidth="1"/>
    <col min="15" max="15" width="13.8515625" style="11" customWidth="1"/>
    <col min="16" max="16" width="13.00390625" style="11" customWidth="1"/>
    <col min="17" max="17" width="12.57421875" style="11" customWidth="1"/>
    <col min="18" max="19" width="14.57421875" style="11" customWidth="1"/>
    <col min="20" max="20" width="7.421875" style="11" customWidth="1"/>
    <col min="21" max="21" width="6.57421875" style="11" customWidth="1"/>
    <col min="22" max="22" width="15.57421875" style="11" customWidth="1"/>
    <col min="23" max="23" width="14.421875" style="11" customWidth="1"/>
    <col min="24" max="24" width="16.8515625" style="11" customWidth="1"/>
    <col min="25" max="16384" width="9.140625" style="11" customWidth="1"/>
  </cols>
  <sheetData>
    <row r="1" s="101" customFormat="1" ht="21.75"/>
    <row r="2" spans="1:23" s="102" customFormat="1" ht="66" customHeight="1">
      <c r="A2" s="246" t="s">
        <v>152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</row>
    <row r="3" spans="1:23" s="101" customFormat="1" ht="33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1:24" s="101" customFormat="1" ht="26.25" customHeight="1">
      <c r="A4" s="247" t="s">
        <v>0</v>
      </c>
      <c r="B4" s="105" t="s">
        <v>133</v>
      </c>
      <c r="C4" s="106" t="s">
        <v>134</v>
      </c>
      <c r="D4" s="106" t="s">
        <v>135</v>
      </c>
      <c r="E4" s="107" t="s">
        <v>136</v>
      </c>
      <c r="F4" s="107" t="s">
        <v>137</v>
      </c>
      <c r="G4" s="107" t="s">
        <v>138</v>
      </c>
      <c r="H4" s="249" t="s">
        <v>139</v>
      </c>
      <c r="I4" s="250"/>
      <c r="J4" s="249" t="s">
        <v>140</v>
      </c>
      <c r="K4" s="250"/>
      <c r="L4" s="249" t="s">
        <v>141</v>
      </c>
      <c r="M4" s="250"/>
      <c r="N4" s="249" t="s">
        <v>142</v>
      </c>
      <c r="O4" s="250"/>
      <c r="P4" s="249" t="s">
        <v>143</v>
      </c>
      <c r="Q4" s="250"/>
      <c r="R4" s="249" t="s">
        <v>144</v>
      </c>
      <c r="S4" s="250"/>
      <c r="T4" s="249" t="s">
        <v>145</v>
      </c>
      <c r="U4" s="250"/>
      <c r="V4" s="270" t="s">
        <v>34</v>
      </c>
      <c r="W4" s="271"/>
      <c r="X4" s="251" t="s">
        <v>72</v>
      </c>
    </row>
    <row r="5" spans="1:24" s="101" customFormat="1" ht="26.25" customHeight="1">
      <c r="A5" s="248"/>
      <c r="B5" s="110" t="s">
        <v>60</v>
      </c>
      <c r="C5" s="106" t="s">
        <v>60</v>
      </c>
      <c r="D5" s="106" t="s">
        <v>60</v>
      </c>
      <c r="E5" s="106" t="s">
        <v>60</v>
      </c>
      <c r="F5" s="106" t="s">
        <v>60</v>
      </c>
      <c r="G5" s="106" t="s">
        <v>60</v>
      </c>
      <c r="H5" s="106" t="s">
        <v>60</v>
      </c>
      <c r="I5" s="108" t="s">
        <v>59</v>
      </c>
      <c r="J5" s="106" t="s">
        <v>60</v>
      </c>
      <c r="K5" s="108" t="s">
        <v>59</v>
      </c>
      <c r="L5" s="108" t="s">
        <v>60</v>
      </c>
      <c r="M5" s="108" t="s">
        <v>59</v>
      </c>
      <c r="N5" s="106" t="s">
        <v>60</v>
      </c>
      <c r="O5" s="108" t="s">
        <v>59</v>
      </c>
      <c r="P5" s="106" t="s">
        <v>60</v>
      </c>
      <c r="Q5" s="108" t="s">
        <v>59</v>
      </c>
      <c r="R5" s="106" t="s">
        <v>60</v>
      </c>
      <c r="S5" s="106" t="s">
        <v>59</v>
      </c>
      <c r="T5" s="106" t="s">
        <v>60</v>
      </c>
      <c r="U5" s="108" t="s">
        <v>59</v>
      </c>
      <c r="V5" s="109" t="s">
        <v>63</v>
      </c>
      <c r="W5" s="109" t="s">
        <v>64</v>
      </c>
      <c r="X5" s="251"/>
    </row>
    <row r="6" spans="1:24" s="101" customFormat="1" ht="34.5" customHeight="1">
      <c r="A6" s="111" t="s">
        <v>76</v>
      </c>
      <c r="B6" s="112">
        <v>2573820.3</v>
      </c>
      <c r="C6" s="113">
        <v>2812851.92</v>
      </c>
      <c r="D6" s="113">
        <v>2951158.97</v>
      </c>
      <c r="E6" s="113">
        <v>2310558.11</v>
      </c>
      <c r="F6" s="114">
        <v>2483374.58</v>
      </c>
      <c r="G6" s="114">
        <v>2411864.67</v>
      </c>
      <c r="H6" s="114">
        <v>2908891.13</v>
      </c>
      <c r="I6" s="114"/>
      <c r="J6" s="115">
        <v>2929025.42</v>
      </c>
      <c r="K6" s="156"/>
      <c r="L6" s="115">
        <v>2625253.1</v>
      </c>
      <c r="M6" s="151"/>
      <c r="N6" s="114">
        <v>2083752.02</v>
      </c>
      <c r="O6" s="151"/>
      <c r="P6" s="115">
        <v>2288584.27</v>
      </c>
      <c r="Q6" s="151"/>
      <c r="R6" s="222">
        <v>2962248.12</v>
      </c>
      <c r="S6" s="151"/>
      <c r="T6" s="252" t="s">
        <v>155</v>
      </c>
      <c r="U6" s="253"/>
      <c r="V6" s="178">
        <f>B6+C6+D6+E6+F6+G6+H6+J6+L6+N6+P6+R6</f>
        <v>31341382.610000003</v>
      </c>
      <c r="W6" s="179">
        <v>0</v>
      </c>
      <c r="X6" s="180">
        <f>V6+W6</f>
        <v>31341382.610000003</v>
      </c>
    </row>
    <row r="7" spans="1:24" s="101" customFormat="1" ht="34.5" customHeight="1">
      <c r="A7" s="111" t="s">
        <v>47</v>
      </c>
      <c r="B7" s="112">
        <v>2182064.03</v>
      </c>
      <c r="C7" s="113">
        <v>2472811.83</v>
      </c>
      <c r="D7" s="113">
        <v>2544163.69</v>
      </c>
      <c r="E7" s="113">
        <v>1840966.57</v>
      </c>
      <c r="F7" s="114">
        <v>2012928.51</v>
      </c>
      <c r="G7" s="115">
        <v>2365742.94</v>
      </c>
      <c r="H7" s="114">
        <v>0</v>
      </c>
      <c r="I7" s="198">
        <v>2743598.8</v>
      </c>
      <c r="J7" s="114">
        <v>0</v>
      </c>
      <c r="K7" s="205">
        <v>2804213.28</v>
      </c>
      <c r="L7" s="115">
        <v>0</v>
      </c>
      <c r="M7" s="206">
        <v>2811946.79</v>
      </c>
      <c r="N7" s="156">
        <v>0</v>
      </c>
      <c r="O7" s="156">
        <v>1923791.9</v>
      </c>
      <c r="P7" s="156">
        <v>0</v>
      </c>
      <c r="Q7" s="156">
        <v>2016535.25</v>
      </c>
      <c r="R7" s="203">
        <v>0</v>
      </c>
      <c r="S7" s="151">
        <v>2456615.37</v>
      </c>
      <c r="T7" s="254"/>
      <c r="U7" s="255"/>
      <c r="V7" s="178">
        <f aca="true" t="shared" si="0" ref="V7:V12">B7+C7+D7+E7+F7+G7+P7+R7</f>
        <v>13418677.569999998</v>
      </c>
      <c r="W7" s="179">
        <f>I7+K7+M7+O7+Q7+S7</f>
        <v>14756701.39</v>
      </c>
      <c r="X7" s="180">
        <f aca="true" t="shared" si="1" ref="X7:X17">V7+W7</f>
        <v>28175378.96</v>
      </c>
    </row>
    <row r="8" spans="1:24" s="101" customFormat="1" ht="34.5" customHeight="1">
      <c r="A8" s="111" t="s">
        <v>49</v>
      </c>
      <c r="B8" s="112">
        <v>839348.64</v>
      </c>
      <c r="C8" s="113">
        <v>894714.22</v>
      </c>
      <c r="D8" s="113">
        <v>946600.86</v>
      </c>
      <c r="E8" s="116">
        <v>632457.01</v>
      </c>
      <c r="F8" s="114">
        <v>681855.45</v>
      </c>
      <c r="G8" s="117">
        <v>840044.82</v>
      </c>
      <c r="H8" s="112">
        <v>0</v>
      </c>
      <c r="I8" s="199">
        <v>1064927.96</v>
      </c>
      <c r="J8" s="112">
        <v>0</v>
      </c>
      <c r="K8" s="166">
        <v>1130620.17</v>
      </c>
      <c r="L8" s="117">
        <v>0</v>
      </c>
      <c r="M8" s="156">
        <v>1032137.44</v>
      </c>
      <c r="N8" s="166">
        <v>0</v>
      </c>
      <c r="O8" s="156">
        <v>530659.75</v>
      </c>
      <c r="P8" s="166">
        <v>0</v>
      </c>
      <c r="Q8" s="156">
        <v>629343.32</v>
      </c>
      <c r="R8" s="203">
        <v>0</v>
      </c>
      <c r="S8" s="151">
        <v>896310.12</v>
      </c>
      <c r="T8" s="254"/>
      <c r="U8" s="255"/>
      <c r="V8" s="178">
        <f t="shared" si="0"/>
        <v>4835021</v>
      </c>
      <c r="W8" s="179">
        <f>I8+K8+M8+O8+Q8+S8</f>
        <v>5283998.76</v>
      </c>
      <c r="X8" s="180">
        <f>V8+W8</f>
        <v>10119019.76</v>
      </c>
    </row>
    <row r="9" spans="1:24" s="101" customFormat="1" ht="34.5" customHeight="1">
      <c r="A9" s="111" t="s">
        <v>50</v>
      </c>
      <c r="B9" s="112">
        <v>528407.6</v>
      </c>
      <c r="C9" s="113">
        <v>574965.31</v>
      </c>
      <c r="D9" s="113">
        <v>545382.25</v>
      </c>
      <c r="E9" s="113">
        <v>344541.34</v>
      </c>
      <c r="F9" s="114">
        <v>403821.67</v>
      </c>
      <c r="G9" s="117">
        <v>493079.68</v>
      </c>
      <c r="H9" s="112">
        <v>0</v>
      </c>
      <c r="I9" s="198">
        <v>559165.03</v>
      </c>
      <c r="J9" s="112">
        <v>0</v>
      </c>
      <c r="K9" s="156">
        <v>574449.43</v>
      </c>
      <c r="L9" s="117">
        <v>0</v>
      </c>
      <c r="M9" s="156">
        <v>547126.12</v>
      </c>
      <c r="N9" s="166">
        <v>0</v>
      </c>
      <c r="O9" s="156">
        <v>365363.77</v>
      </c>
      <c r="P9" s="166">
        <v>0</v>
      </c>
      <c r="Q9" s="156">
        <v>417342.69</v>
      </c>
      <c r="R9" s="203">
        <v>0</v>
      </c>
      <c r="S9" s="151">
        <v>570401.6</v>
      </c>
      <c r="T9" s="254"/>
      <c r="U9" s="255"/>
      <c r="V9" s="178">
        <f t="shared" si="0"/>
        <v>2890197.8500000006</v>
      </c>
      <c r="W9" s="179">
        <f>I9+K9+M9+O9+Q9+S9</f>
        <v>3033848.64</v>
      </c>
      <c r="X9" s="180">
        <f t="shared" si="1"/>
        <v>5924046.49</v>
      </c>
    </row>
    <row r="10" spans="1:24" s="101" customFormat="1" ht="34.5" customHeight="1">
      <c r="A10" s="111" t="s">
        <v>90</v>
      </c>
      <c r="B10" s="112">
        <v>1018111.12</v>
      </c>
      <c r="C10" s="113">
        <v>1089157.88</v>
      </c>
      <c r="D10" s="113">
        <v>1008507.11</v>
      </c>
      <c r="E10" s="113">
        <v>880862.97</v>
      </c>
      <c r="F10" s="114">
        <v>955552.94</v>
      </c>
      <c r="G10" s="117">
        <v>1123372.78</v>
      </c>
      <c r="H10" s="112">
        <v>0</v>
      </c>
      <c r="I10" s="198">
        <v>1178953.21</v>
      </c>
      <c r="J10" s="112">
        <v>0</v>
      </c>
      <c r="K10" s="156">
        <v>1154726.67</v>
      </c>
      <c r="L10" s="117">
        <v>0</v>
      </c>
      <c r="M10" s="156">
        <v>1156651.31</v>
      </c>
      <c r="N10" s="166">
        <v>0</v>
      </c>
      <c r="O10" s="156">
        <v>865067.17</v>
      </c>
      <c r="P10" s="166">
        <v>0</v>
      </c>
      <c r="Q10" s="156">
        <v>756699.22</v>
      </c>
      <c r="R10" s="203">
        <v>0</v>
      </c>
      <c r="S10" s="151">
        <v>931156.22</v>
      </c>
      <c r="T10" s="254"/>
      <c r="U10" s="255"/>
      <c r="V10" s="178">
        <f t="shared" si="0"/>
        <v>6075564.8</v>
      </c>
      <c r="W10" s="179">
        <f>I10+K10+M10+O10+Q10+S10</f>
        <v>6043253.8</v>
      </c>
      <c r="X10" s="180">
        <f t="shared" si="1"/>
        <v>12118818.6</v>
      </c>
    </row>
    <row r="11" spans="1:24" s="101" customFormat="1" ht="34.5" customHeight="1">
      <c r="A11" s="111" t="s">
        <v>51</v>
      </c>
      <c r="B11" s="112">
        <v>1241794.63</v>
      </c>
      <c r="C11" s="113">
        <v>1285749.78</v>
      </c>
      <c r="D11" s="113">
        <v>1251431.2</v>
      </c>
      <c r="E11" s="118">
        <v>947817.75</v>
      </c>
      <c r="F11" s="114">
        <v>1098919.16</v>
      </c>
      <c r="G11" s="117">
        <v>1251343.88</v>
      </c>
      <c r="H11" s="112">
        <v>0</v>
      </c>
      <c r="I11" s="200">
        <v>1419456.46</v>
      </c>
      <c r="J11" s="112">
        <v>0</v>
      </c>
      <c r="K11" s="158">
        <v>1477168.84</v>
      </c>
      <c r="L11" s="117">
        <v>0</v>
      </c>
      <c r="M11" s="207">
        <v>1459818.07</v>
      </c>
      <c r="N11" s="166">
        <v>0</v>
      </c>
      <c r="O11" s="207">
        <v>1136935.63</v>
      </c>
      <c r="P11" s="166">
        <v>0</v>
      </c>
      <c r="Q11" s="158">
        <v>1062405.97</v>
      </c>
      <c r="R11" s="204">
        <v>0</v>
      </c>
      <c r="S11" s="204">
        <v>1301782.15</v>
      </c>
      <c r="T11" s="254"/>
      <c r="U11" s="255"/>
      <c r="V11" s="178">
        <f t="shared" si="0"/>
        <v>7077056.4</v>
      </c>
      <c r="W11" s="179">
        <f>I11+K11+M11+O11+Q11+S11</f>
        <v>7857567.119999999</v>
      </c>
      <c r="X11" s="180">
        <f t="shared" si="1"/>
        <v>14934623.52</v>
      </c>
    </row>
    <row r="12" spans="1:24" s="101" customFormat="1" ht="34.5" customHeight="1">
      <c r="A12" s="111" t="s">
        <v>33</v>
      </c>
      <c r="B12" s="112">
        <v>618693.78</v>
      </c>
      <c r="C12" s="113">
        <v>635008.83</v>
      </c>
      <c r="D12" s="113">
        <v>653910.26</v>
      </c>
      <c r="E12" s="113">
        <v>510032.75</v>
      </c>
      <c r="F12" s="114">
        <v>557834.83</v>
      </c>
      <c r="G12" s="117">
        <v>598060.13</v>
      </c>
      <c r="H12" s="112">
        <v>0</v>
      </c>
      <c r="I12" s="198">
        <v>685020.75</v>
      </c>
      <c r="J12" s="112">
        <v>0</v>
      </c>
      <c r="K12" s="156">
        <v>657961.27</v>
      </c>
      <c r="L12" s="117">
        <v>0</v>
      </c>
      <c r="M12" s="156">
        <v>698630.53</v>
      </c>
      <c r="N12" s="166">
        <v>0</v>
      </c>
      <c r="O12" s="212">
        <v>539473.06</v>
      </c>
      <c r="P12" s="166">
        <v>0</v>
      </c>
      <c r="Q12" s="156">
        <v>544816.57</v>
      </c>
      <c r="R12" s="222">
        <v>671806.76</v>
      </c>
      <c r="S12" s="151"/>
      <c r="T12" s="254"/>
      <c r="U12" s="255"/>
      <c r="V12" s="178">
        <f t="shared" si="0"/>
        <v>4245347.34</v>
      </c>
      <c r="W12" s="179">
        <f>I12+K12+M12+O12+Q12</f>
        <v>3125902.18</v>
      </c>
      <c r="X12" s="180">
        <f t="shared" si="1"/>
        <v>7371249.52</v>
      </c>
    </row>
    <row r="13" spans="1:24" s="101" customFormat="1" ht="34.5" customHeight="1">
      <c r="A13" s="111" t="s">
        <v>57</v>
      </c>
      <c r="B13" s="112">
        <v>538411.33</v>
      </c>
      <c r="C13" s="113">
        <v>581302.94</v>
      </c>
      <c r="D13" s="113">
        <v>568038.65</v>
      </c>
      <c r="E13" s="113">
        <v>506199.01</v>
      </c>
      <c r="F13" s="114">
        <v>542296.45</v>
      </c>
      <c r="G13" s="115">
        <v>541181.97</v>
      </c>
      <c r="H13" s="114">
        <v>594920.54</v>
      </c>
      <c r="I13" s="114"/>
      <c r="J13" s="115">
        <v>599069.97</v>
      </c>
      <c r="K13" s="156"/>
      <c r="L13" s="115">
        <v>594408.23</v>
      </c>
      <c r="M13" s="156"/>
      <c r="N13" s="114">
        <v>565402.38</v>
      </c>
      <c r="O13" s="115"/>
      <c r="P13" s="115">
        <v>544396.74</v>
      </c>
      <c r="Q13" s="151"/>
      <c r="R13" s="222">
        <v>567833.59</v>
      </c>
      <c r="S13" s="151"/>
      <c r="T13" s="254"/>
      <c r="U13" s="255"/>
      <c r="V13" s="178">
        <f>B13+C13+D13+E13+F13+G13+H13+J13+L13+N13+P13+R13</f>
        <v>6743461.8</v>
      </c>
      <c r="W13" s="181">
        <v>0</v>
      </c>
      <c r="X13" s="180">
        <f t="shared" si="1"/>
        <v>6743461.8</v>
      </c>
    </row>
    <row r="14" spans="1:24" s="101" customFormat="1" ht="34.5" customHeight="1">
      <c r="A14" s="111" t="s">
        <v>48</v>
      </c>
      <c r="B14" s="112">
        <v>786831.57</v>
      </c>
      <c r="C14" s="113">
        <v>695513.26</v>
      </c>
      <c r="D14" s="113">
        <v>711073.88</v>
      </c>
      <c r="E14" s="113">
        <v>605402.99</v>
      </c>
      <c r="F14" s="114">
        <v>498323.25</v>
      </c>
      <c r="G14" s="115">
        <v>611920.76</v>
      </c>
      <c r="H14" s="114">
        <v>766178.6</v>
      </c>
      <c r="I14" s="114"/>
      <c r="J14" s="115">
        <v>653097.59</v>
      </c>
      <c r="K14" s="156"/>
      <c r="L14" s="115">
        <v>873140.99</v>
      </c>
      <c r="M14" s="156"/>
      <c r="N14" s="114">
        <v>518054.37</v>
      </c>
      <c r="O14" s="115"/>
      <c r="P14" s="115">
        <v>552232.94</v>
      </c>
      <c r="Q14" s="151"/>
      <c r="R14" s="223">
        <v>703642.96</v>
      </c>
      <c r="S14" s="151"/>
      <c r="T14" s="254"/>
      <c r="U14" s="255"/>
      <c r="V14" s="178">
        <f>B14+C14+D14+E14+F14+G14+H14+J14+L14+N14+P14+R14</f>
        <v>7975413.159999999</v>
      </c>
      <c r="W14" s="181">
        <v>0</v>
      </c>
      <c r="X14" s="180">
        <f t="shared" si="1"/>
        <v>7975413.159999999</v>
      </c>
    </row>
    <row r="15" spans="1:24" s="101" customFormat="1" ht="34.5" customHeight="1">
      <c r="A15" s="111" t="s">
        <v>58</v>
      </c>
      <c r="B15" s="112">
        <v>105835.12</v>
      </c>
      <c r="C15" s="119">
        <v>116747.27</v>
      </c>
      <c r="D15" s="119">
        <v>101444.36</v>
      </c>
      <c r="E15" s="119">
        <v>73097.65</v>
      </c>
      <c r="F15" s="114">
        <v>88009.98</v>
      </c>
      <c r="G15" s="115">
        <v>106311.87</v>
      </c>
      <c r="H15" s="114">
        <v>0</v>
      </c>
      <c r="I15" s="202">
        <v>121571.88</v>
      </c>
      <c r="J15" s="115">
        <v>0</v>
      </c>
      <c r="K15" s="157">
        <v>127271.23</v>
      </c>
      <c r="L15" s="115">
        <v>0</v>
      </c>
      <c r="M15" s="208">
        <v>111826.32</v>
      </c>
      <c r="N15" s="156">
        <v>0</v>
      </c>
      <c r="O15" s="156">
        <v>98768.16</v>
      </c>
      <c r="P15" s="156">
        <v>0</v>
      </c>
      <c r="Q15" s="157">
        <v>98747.87</v>
      </c>
      <c r="R15" s="223">
        <v>104476.82</v>
      </c>
      <c r="S15" s="151">
        <v>0</v>
      </c>
      <c r="T15" s="254"/>
      <c r="U15" s="255"/>
      <c r="V15" s="178">
        <f>B15+C15+D15+E15+F15+G15+H15+J15+L15+N15+P15+R15</f>
        <v>695923.0700000001</v>
      </c>
      <c r="W15" s="179">
        <f>I15+K15+M15+O15+Q15+S15</f>
        <v>558185.46</v>
      </c>
      <c r="X15" s="180">
        <f t="shared" si="1"/>
        <v>1254108.53</v>
      </c>
    </row>
    <row r="16" spans="1:24" s="101" customFormat="1" ht="34.5" customHeight="1">
      <c r="A16" s="111" t="s">
        <v>91</v>
      </c>
      <c r="B16" s="112">
        <v>28295.7</v>
      </c>
      <c r="C16" s="119">
        <v>11662.04</v>
      </c>
      <c r="D16" s="119">
        <v>16597.04</v>
      </c>
      <c r="E16" s="119">
        <v>14139.45</v>
      </c>
      <c r="F16" s="114">
        <v>18061.19</v>
      </c>
      <c r="G16" s="115">
        <v>29667.84</v>
      </c>
      <c r="H16" s="114">
        <v>0</v>
      </c>
      <c r="I16" s="202">
        <v>41335.46</v>
      </c>
      <c r="J16" s="115">
        <v>0</v>
      </c>
      <c r="K16" s="157">
        <v>31191.79</v>
      </c>
      <c r="L16" s="115">
        <v>0</v>
      </c>
      <c r="M16" s="157">
        <v>49898.53</v>
      </c>
      <c r="N16" s="156">
        <v>0</v>
      </c>
      <c r="O16" s="156">
        <v>49290.8</v>
      </c>
      <c r="P16" s="156">
        <v>0</v>
      </c>
      <c r="Q16" s="157">
        <v>89920.74</v>
      </c>
      <c r="R16" s="151">
        <v>0</v>
      </c>
      <c r="S16" s="151">
        <v>168287.7</v>
      </c>
      <c r="T16" s="254"/>
      <c r="U16" s="255"/>
      <c r="V16" s="178">
        <f>B16+C16+D16+E16+F16+G16+P16+R16</f>
        <v>118423.26000000001</v>
      </c>
      <c r="W16" s="179">
        <f>I16+K16+M16+O16+Q16+S16</f>
        <v>429925.02</v>
      </c>
      <c r="X16" s="180">
        <f t="shared" si="1"/>
        <v>548348.28</v>
      </c>
    </row>
    <row r="17" spans="1:24" s="101" customFormat="1" ht="34.5" customHeight="1">
      <c r="A17" s="111" t="s">
        <v>153</v>
      </c>
      <c r="B17" s="112">
        <v>0</v>
      </c>
      <c r="C17" s="187">
        <v>0</v>
      </c>
      <c r="D17" s="119">
        <v>140037.03</v>
      </c>
      <c r="E17" s="119">
        <v>97025.22</v>
      </c>
      <c r="F17" s="114">
        <v>79362.84</v>
      </c>
      <c r="G17" s="115">
        <v>96679.24</v>
      </c>
      <c r="H17" s="114">
        <v>0</v>
      </c>
      <c r="I17" s="202">
        <v>100596.57</v>
      </c>
      <c r="J17" s="115">
        <v>0</v>
      </c>
      <c r="K17" s="157">
        <v>106208.99</v>
      </c>
      <c r="L17" s="115">
        <v>0</v>
      </c>
      <c r="M17" s="157">
        <v>93180</v>
      </c>
      <c r="N17" s="115">
        <v>0</v>
      </c>
      <c r="O17" s="156">
        <v>67863.69</v>
      </c>
      <c r="P17" s="156">
        <v>0</v>
      </c>
      <c r="Q17" s="213">
        <v>99397.71</v>
      </c>
      <c r="R17" s="151">
        <v>0</v>
      </c>
      <c r="S17" s="151">
        <v>113846.01</v>
      </c>
      <c r="T17" s="254"/>
      <c r="U17" s="255"/>
      <c r="V17" s="178">
        <f>B17+C17+D17+E17+F17+G17+P17+R17</f>
        <v>413104.32999999996</v>
      </c>
      <c r="W17" s="179">
        <f>I17+K17+M17+O17+Q17+S17</f>
        <v>581092.97</v>
      </c>
      <c r="X17" s="180">
        <f t="shared" si="1"/>
        <v>994197.2999999999</v>
      </c>
    </row>
    <row r="18" spans="1:24" s="101" customFormat="1" ht="34.5" customHeight="1">
      <c r="A18" s="120" t="s">
        <v>34</v>
      </c>
      <c r="B18" s="172">
        <f aca="true" t="shared" si="2" ref="B18:I18">SUM(B6:B17)</f>
        <v>10461613.819999998</v>
      </c>
      <c r="C18" s="172">
        <f t="shared" si="2"/>
        <v>11170485.279999997</v>
      </c>
      <c r="D18" s="172">
        <f t="shared" si="2"/>
        <v>11438345.299999999</v>
      </c>
      <c r="E18" s="172">
        <f t="shared" si="2"/>
        <v>8763100.819999998</v>
      </c>
      <c r="F18" s="172">
        <f t="shared" si="2"/>
        <v>9420340.85</v>
      </c>
      <c r="G18" s="173">
        <f t="shared" si="2"/>
        <v>10469270.58</v>
      </c>
      <c r="H18" s="172">
        <f t="shared" si="2"/>
        <v>4269990.27</v>
      </c>
      <c r="I18" s="201">
        <f t="shared" si="2"/>
        <v>7914626.12</v>
      </c>
      <c r="J18" s="174">
        <f aca="true" t="shared" si="3" ref="J18:O18">SUM(J6:J17)</f>
        <v>4181192.9799999995</v>
      </c>
      <c r="K18" s="174">
        <f t="shared" si="3"/>
        <v>8063811.670000001</v>
      </c>
      <c r="L18" s="174">
        <f t="shared" si="3"/>
        <v>4092802.3200000003</v>
      </c>
      <c r="M18" s="174">
        <f t="shared" si="3"/>
        <v>7961215.110000001</v>
      </c>
      <c r="N18" s="174">
        <f t="shared" si="3"/>
        <v>3167208.77</v>
      </c>
      <c r="O18" s="174">
        <f t="shared" si="3"/>
        <v>5577213.93</v>
      </c>
      <c r="P18" s="175">
        <f>SUM(P6:P17)</f>
        <v>3385213.9499999997</v>
      </c>
      <c r="Q18" s="174">
        <f>SUM(Q6:Q17)</f>
        <v>5715209.34</v>
      </c>
      <c r="R18" s="175">
        <f>SUM(R6:R17)</f>
        <v>5010008.25</v>
      </c>
      <c r="S18" s="175">
        <f>S7+S8+S9+S10+S11+S16+S17</f>
        <v>6438399.170000001</v>
      </c>
      <c r="T18" s="256"/>
      <c r="U18" s="257"/>
      <c r="V18" s="178">
        <f>V6+V7+V8+V9+V10+V11+V12+V13+V14+V15+V16+V17</f>
        <v>85829573.18999998</v>
      </c>
      <c r="W18" s="179">
        <f>W6+W7+W8+W9+W10+W11+W12+W13+W14+W15+W16+W17</f>
        <v>41670475.34</v>
      </c>
      <c r="X18" s="180">
        <f>X6+X7+X8+X9+X10+X11+X12+X13+X14+X15+X16+X17</f>
        <v>127500048.52999999</v>
      </c>
    </row>
    <row r="19" spans="1:24" s="101" customFormat="1" ht="34.5" customHeight="1" thickBot="1">
      <c r="A19" s="121" t="s">
        <v>61</v>
      </c>
      <c r="B19" s="176">
        <f>SUM(B6:B17)</f>
        <v>10461613.819999998</v>
      </c>
      <c r="C19" s="176">
        <f>SUM(C6:C17)</f>
        <v>11170485.279999997</v>
      </c>
      <c r="D19" s="176">
        <f>SUM(D6:D17)</f>
        <v>11438345.299999999</v>
      </c>
      <c r="E19" s="176">
        <f>SUM(E6:E17)</f>
        <v>8763100.819999998</v>
      </c>
      <c r="F19" s="176">
        <f>SUM(F6:F17)</f>
        <v>9420340.85</v>
      </c>
      <c r="G19" s="177">
        <f>G18</f>
        <v>10469270.58</v>
      </c>
      <c r="H19" s="268">
        <f>H18+I18</f>
        <v>12184616.39</v>
      </c>
      <c r="I19" s="269"/>
      <c r="J19" s="261">
        <f>J18+K18</f>
        <v>12245004.65</v>
      </c>
      <c r="K19" s="262"/>
      <c r="L19" s="261">
        <f>L18+M18</f>
        <v>12054017.430000002</v>
      </c>
      <c r="M19" s="262"/>
      <c r="N19" s="261">
        <f>N18+O18</f>
        <v>8744422.7</v>
      </c>
      <c r="O19" s="262"/>
      <c r="P19" s="261">
        <f>P18+Q18</f>
        <v>9100423.29</v>
      </c>
      <c r="Q19" s="262"/>
      <c r="R19" s="261">
        <f>R18+S18</f>
        <v>11448407.420000002</v>
      </c>
      <c r="S19" s="262"/>
      <c r="T19" s="263">
        <f>T18+U18</f>
        <v>0</v>
      </c>
      <c r="U19" s="264"/>
      <c r="V19" s="265">
        <f>V18+W18</f>
        <v>127500048.52999999</v>
      </c>
      <c r="W19" s="266"/>
      <c r="X19" s="77"/>
    </row>
    <row r="20" s="101" customFormat="1" ht="22.5" thickTop="1">
      <c r="U20" s="101" t="s">
        <v>16</v>
      </c>
    </row>
    <row r="21" s="101" customFormat="1" ht="21.75">
      <c r="F21" s="101" t="s">
        <v>156</v>
      </c>
    </row>
    <row r="22" spans="1:18" s="101" customFormat="1" ht="21.75">
      <c r="A22" s="210"/>
      <c r="F22" s="196" t="s">
        <v>157</v>
      </c>
      <c r="G22" s="196" t="s">
        <v>158</v>
      </c>
      <c r="H22" s="196"/>
      <c r="I22" s="196"/>
      <c r="J22" s="196"/>
      <c r="Q22" s="101" t="s">
        <v>169</v>
      </c>
      <c r="R22" s="132">
        <f>S9+S10+S16+S17</f>
        <v>1783691.5299999998</v>
      </c>
    </row>
    <row r="23" spans="1:22" s="101" customFormat="1" ht="26.25" customHeight="1">
      <c r="A23" s="247" t="s">
        <v>0</v>
      </c>
      <c r="B23" s="105" t="s">
        <v>133</v>
      </c>
      <c r="C23" s="106" t="s">
        <v>134</v>
      </c>
      <c r="D23" s="106" t="s">
        <v>135</v>
      </c>
      <c r="E23" s="107" t="s">
        <v>136</v>
      </c>
      <c r="F23" s="107" t="s">
        <v>137</v>
      </c>
      <c r="G23" s="107" t="s">
        <v>138</v>
      </c>
      <c r="H23" s="107" t="s">
        <v>139</v>
      </c>
      <c r="I23" s="107" t="s">
        <v>146</v>
      </c>
      <c r="J23" s="107" t="s">
        <v>141</v>
      </c>
      <c r="K23" s="107" t="s">
        <v>147</v>
      </c>
      <c r="L23" s="107" t="s">
        <v>143</v>
      </c>
      <c r="M23" s="107" t="s">
        <v>144</v>
      </c>
      <c r="N23" s="107" t="s">
        <v>145</v>
      </c>
      <c r="O23" s="122" t="s">
        <v>34</v>
      </c>
      <c r="P23" s="123"/>
      <c r="Q23" s="101" t="s">
        <v>170</v>
      </c>
      <c r="R23" s="134">
        <v>1200000</v>
      </c>
      <c r="S23" s="123"/>
      <c r="T23" s="123"/>
      <c r="U23" s="267"/>
      <c r="V23" s="267"/>
    </row>
    <row r="24" spans="1:22" s="101" customFormat="1" ht="26.25" customHeight="1">
      <c r="A24" s="248"/>
      <c r="B24" s="110" t="s">
        <v>59</v>
      </c>
      <c r="C24" s="110" t="s">
        <v>59</v>
      </c>
      <c r="D24" s="110" t="s">
        <v>59</v>
      </c>
      <c r="E24" s="110" t="s">
        <v>59</v>
      </c>
      <c r="F24" s="110" t="s">
        <v>59</v>
      </c>
      <c r="G24" s="110" t="s">
        <v>59</v>
      </c>
      <c r="H24" s="110" t="s">
        <v>59</v>
      </c>
      <c r="I24" s="110" t="s">
        <v>59</v>
      </c>
      <c r="J24" s="110" t="s">
        <v>59</v>
      </c>
      <c r="K24" s="110" t="s">
        <v>59</v>
      </c>
      <c r="L24" s="110" t="s">
        <v>59</v>
      </c>
      <c r="M24" s="104" t="s">
        <v>59</v>
      </c>
      <c r="N24" s="110" t="s">
        <v>59</v>
      </c>
      <c r="O24" s="125" t="s">
        <v>59</v>
      </c>
      <c r="P24" s="124"/>
      <c r="R24" s="136">
        <f>R22+R23</f>
        <v>2983691.53</v>
      </c>
      <c r="S24" s="124"/>
      <c r="T24" s="124"/>
      <c r="U24" s="124"/>
      <c r="V24" s="124"/>
    </row>
    <row r="25" spans="1:23" s="101" customFormat="1" ht="34.5" customHeight="1">
      <c r="A25" s="126" t="s">
        <v>79</v>
      </c>
      <c r="B25" s="127">
        <v>291680.73</v>
      </c>
      <c r="C25" s="24">
        <v>304592.57</v>
      </c>
      <c r="D25" s="24">
        <v>282569.96</v>
      </c>
      <c r="E25" s="24">
        <v>225046.02</v>
      </c>
      <c r="F25" s="24">
        <v>231241.55</v>
      </c>
      <c r="G25" s="24">
        <v>283471.93</v>
      </c>
      <c r="H25" s="24">
        <v>328212.11</v>
      </c>
      <c r="I25" s="128">
        <v>326660.17</v>
      </c>
      <c r="J25" s="24">
        <v>356731.17</v>
      </c>
      <c r="K25" s="24">
        <v>199594.49</v>
      </c>
      <c r="L25" s="169">
        <v>185501.46</v>
      </c>
      <c r="M25" s="168">
        <v>306280.08</v>
      </c>
      <c r="N25" s="258" t="s">
        <v>164</v>
      </c>
      <c r="O25" s="143">
        <f>SUM(B25:M25)</f>
        <v>3321582.24</v>
      </c>
      <c r="P25" s="129"/>
      <c r="R25" s="129"/>
      <c r="S25" s="129"/>
      <c r="T25" s="130"/>
      <c r="U25" s="55"/>
      <c r="V25" s="131"/>
      <c r="W25" s="132"/>
    </row>
    <row r="26" spans="1:23" s="101" customFormat="1" ht="34.5" customHeight="1">
      <c r="A26" s="126" t="s">
        <v>80</v>
      </c>
      <c r="B26" s="127">
        <v>190177.57</v>
      </c>
      <c r="C26" s="24">
        <v>191644.32</v>
      </c>
      <c r="D26" s="24">
        <v>190328.34</v>
      </c>
      <c r="E26" s="24">
        <v>168549.23</v>
      </c>
      <c r="F26" s="24">
        <v>174587.27</v>
      </c>
      <c r="G26" s="133">
        <v>180915.33</v>
      </c>
      <c r="H26" s="32">
        <v>199446.09</v>
      </c>
      <c r="I26" s="32">
        <v>213509.82</v>
      </c>
      <c r="J26" s="32">
        <v>228611.44</v>
      </c>
      <c r="K26" s="32">
        <v>187729.27</v>
      </c>
      <c r="L26" s="170">
        <v>185316.99</v>
      </c>
      <c r="M26" s="168">
        <v>204836.51</v>
      </c>
      <c r="N26" s="259"/>
      <c r="O26" s="142">
        <f>SUM(B26:M26)</f>
        <v>2315652.1799999997</v>
      </c>
      <c r="P26" s="134"/>
      <c r="R26" s="134">
        <v>3031871.27</v>
      </c>
      <c r="S26" s="134">
        <v>2983691.53</v>
      </c>
      <c r="T26" s="130"/>
      <c r="U26" s="55"/>
      <c r="V26" s="55"/>
      <c r="W26" s="132"/>
    </row>
    <row r="27" spans="1:23" s="101" customFormat="1" ht="34.5" customHeight="1">
      <c r="A27" s="106" t="s">
        <v>34</v>
      </c>
      <c r="B27" s="135">
        <f>SUM(B25:B26)</f>
        <v>481858.3</v>
      </c>
      <c r="C27" s="135">
        <f aca="true" t="shared" si="4" ref="C27:L27">SUM(C25:C26)</f>
        <v>496236.89</v>
      </c>
      <c r="D27" s="135">
        <f t="shared" si="4"/>
        <v>472898.30000000005</v>
      </c>
      <c r="E27" s="135">
        <f t="shared" si="4"/>
        <v>393595.25</v>
      </c>
      <c r="F27" s="135">
        <f t="shared" si="4"/>
        <v>405828.81999999995</v>
      </c>
      <c r="G27" s="135">
        <f t="shared" si="4"/>
        <v>464387.26</v>
      </c>
      <c r="H27" s="135">
        <f t="shared" si="4"/>
        <v>527658.2</v>
      </c>
      <c r="I27" s="135">
        <f t="shared" si="4"/>
        <v>540169.99</v>
      </c>
      <c r="J27" s="135">
        <f t="shared" si="4"/>
        <v>585342.61</v>
      </c>
      <c r="K27" s="135">
        <f t="shared" si="4"/>
        <v>387323.76</v>
      </c>
      <c r="L27" s="171">
        <f t="shared" si="4"/>
        <v>370818.44999999995</v>
      </c>
      <c r="M27" s="167">
        <f>SUM(M25:M26)</f>
        <v>511116.59</v>
      </c>
      <c r="N27" s="260"/>
      <c r="O27" s="142">
        <f>SUM(B27:M27)</f>
        <v>5637234.420000001</v>
      </c>
      <c r="P27" s="136"/>
      <c r="R27" s="136">
        <f>R26-S26</f>
        <v>48179.74000000022</v>
      </c>
      <c r="S27" s="136"/>
      <c r="T27" s="130"/>
      <c r="U27" s="55"/>
      <c r="V27" s="55"/>
      <c r="W27" s="132"/>
    </row>
    <row r="28" spans="1:23" s="101" customFormat="1" ht="34.5" customHeight="1">
      <c r="A28" s="124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8"/>
      <c r="O28" s="139"/>
      <c r="P28" s="136"/>
      <c r="R28" s="136"/>
      <c r="S28" s="136"/>
      <c r="T28" s="130"/>
      <c r="U28" s="55"/>
      <c r="V28" s="55"/>
      <c r="W28" s="132"/>
    </row>
    <row r="29" spans="1:23" s="101" customFormat="1" ht="34.5" customHeight="1">
      <c r="A29" s="209" t="s">
        <v>106</v>
      </c>
      <c r="B29" s="209"/>
      <c r="C29" s="209"/>
      <c r="D29" s="136"/>
      <c r="E29" s="136" t="s">
        <v>16</v>
      </c>
      <c r="F29" s="136"/>
      <c r="G29" s="136"/>
      <c r="H29" s="136"/>
      <c r="I29" s="136"/>
      <c r="J29" s="136"/>
      <c r="K29" s="136"/>
      <c r="L29" s="136"/>
      <c r="M29" s="137"/>
      <c r="N29" s="138"/>
      <c r="O29" s="139"/>
      <c r="P29" s="136"/>
      <c r="R29" s="136"/>
      <c r="S29" s="136"/>
      <c r="T29" s="130"/>
      <c r="U29" s="55"/>
      <c r="V29" s="55"/>
      <c r="W29" s="132"/>
    </row>
    <row r="30" spans="1:3" s="101" customFormat="1" ht="21.75">
      <c r="A30" s="18" t="s">
        <v>107</v>
      </c>
      <c r="B30" s="18"/>
      <c r="C30" s="18"/>
    </row>
    <row r="31" s="18" customFormat="1" ht="21">
      <c r="A31" s="18" t="s">
        <v>16</v>
      </c>
    </row>
    <row r="32" s="101" customFormat="1" ht="21.75"/>
    <row r="33" s="101" customFormat="1" ht="21.75"/>
    <row r="34" s="101" customFormat="1" ht="21.75"/>
    <row r="35" s="101" customFormat="1" ht="21.75"/>
    <row r="36" s="101" customFormat="1" ht="21.75"/>
    <row r="37" s="101" customFormat="1" ht="21.75"/>
    <row r="38" s="101" customFormat="1" ht="21.75"/>
    <row r="39" s="101" customFormat="1" ht="21.75"/>
    <row r="40" s="101" customFormat="1" ht="21.75"/>
    <row r="41" s="18" customFormat="1" ht="21"/>
    <row r="42" s="18" customFormat="1" ht="21"/>
    <row r="43" s="18" customFormat="1" ht="21"/>
    <row r="44" s="18" customFormat="1" ht="21"/>
    <row r="45" s="18" customFormat="1" ht="21"/>
    <row r="46" s="18" customFormat="1" ht="21"/>
    <row r="47" s="18" customFormat="1" ht="21"/>
    <row r="48" s="18" customFormat="1" ht="21"/>
    <row r="49" s="18" customFormat="1" ht="21"/>
    <row r="50" s="18" customFormat="1" ht="21"/>
    <row r="51" s="18" customFormat="1" ht="21"/>
    <row r="52" s="18" customFormat="1" ht="21"/>
    <row r="53" s="18" customFormat="1" ht="21"/>
    <row r="54" s="18" customFormat="1" ht="21"/>
    <row r="55" s="18" customFormat="1" ht="21"/>
    <row r="56" s="18" customFormat="1" ht="21"/>
    <row r="57" s="18" customFormat="1" ht="21"/>
    <row r="58" s="18" customFormat="1" ht="21"/>
    <row r="59" s="18" customFormat="1" ht="21"/>
    <row r="60" s="18" customFormat="1" ht="21"/>
    <row r="61" s="18" customFormat="1" ht="21"/>
    <row r="62" s="18" customFormat="1" ht="21"/>
    <row r="63" s="18" customFormat="1" ht="21"/>
    <row r="64" s="18" customFormat="1" ht="21"/>
    <row r="65" s="18" customFormat="1" ht="21"/>
    <row r="66" s="18" customFormat="1" ht="21"/>
    <row r="67" s="18" customFormat="1" ht="21"/>
    <row r="68" s="18" customFormat="1" ht="21"/>
    <row r="69" s="18" customFormat="1" ht="21"/>
    <row r="70" s="18" customFormat="1" ht="21"/>
    <row r="71" s="18" customFormat="1" ht="21"/>
    <row r="72" s="18" customFormat="1" ht="21"/>
    <row r="73" s="18" customFormat="1" ht="21"/>
    <row r="74" s="18" customFormat="1" ht="21"/>
    <row r="75" s="18" customFormat="1" ht="21"/>
    <row r="76" s="18" customFormat="1" ht="21"/>
    <row r="77" s="18" customFormat="1" ht="21"/>
    <row r="78" s="18" customFormat="1" ht="21"/>
    <row r="79" s="18" customFormat="1" ht="21"/>
    <row r="80" s="18" customFormat="1" ht="21"/>
    <row r="81" s="18" customFormat="1" ht="21"/>
    <row r="82" s="18" customFormat="1" ht="21"/>
    <row r="83" s="18" customFormat="1" ht="21"/>
    <row r="84" s="18" customFormat="1" ht="21"/>
    <row r="85" s="18" customFormat="1" ht="21"/>
    <row r="86" s="18" customFormat="1" ht="21"/>
    <row r="87" s="18" customFormat="1" ht="21"/>
    <row r="88" s="18" customFormat="1" ht="21"/>
    <row r="89" s="18" customFormat="1" ht="21"/>
    <row r="90" s="18" customFormat="1" ht="21"/>
    <row r="91" s="18" customFormat="1" ht="21"/>
    <row r="92" s="18" customFormat="1" ht="21"/>
    <row r="93" s="18" customFormat="1" ht="21"/>
    <row r="94" s="18" customFormat="1" ht="21"/>
    <row r="95" s="18" customFormat="1" ht="21"/>
    <row r="96" s="18" customFormat="1" ht="21"/>
    <row r="97" s="18" customFormat="1" ht="21"/>
    <row r="98" s="18" customFormat="1" ht="21"/>
    <row r="99" s="18" customFormat="1" ht="21"/>
    <row r="100" s="18" customFormat="1" ht="21"/>
    <row r="101" s="18" customFormat="1" ht="21"/>
    <row r="102" s="18" customFormat="1" ht="21"/>
    <row r="103" s="18" customFormat="1" ht="21"/>
    <row r="104" s="18" customFormat="1" ht="21"/>
    <row r="105" s="18" customFormat="1" ht="21"/>
    <row r="106" s="18" customFormat="1" ht="21"/>
    <row r="107" s="18" customFormat="1" ht="21"/>
    <row r="108" s="18" customFormat="1" ht="21"/>
    <row r="109" s="18" customFormat="1" ht="21"/>
    <row r="110" s="18" customFormat="1" ht="21"/>
    <row r="111" s="18" customFormat="1" ht="21"/>
    <row r="112" s="18" customFormat="1" ht="21"/>
    <row r="113" s="18" customFormat="1" ht="21"/>
    <row r="114" s="18" customFormat="1" ht="21"/>
    <row r="115" s="18" customFormat="1" ht="21"/>
    <row r="116" s="18" customFormat="1" ht="21"/>
    <row r="117" s="18" customFormat="1" ht="21"/>
    <row r="118" s="18" customFormat="1" ht="21"/>
    <row r="119" s="18" customFormat="1" ht="21"/>
    <row r="120" s="18" customFormat="1" ht="21"/>
    <row r="121" s="18" customFormat="1" ht="21"/>
    <row r="122" s="18" customFormat="1" ht="21"/>
    <row r="123" s="18" customFormat="1" ht="21"/>
    <row r="124" s="18" customFormat="1" ht="21"/>
    <row r="125" s="18" customFormat="1" ht="21"/>
    <row r="126" s="18" customFormat="1" ht="21"/>
    <row r="127" s="18" customFormat="1" ht="21"/>
    <row r="128" s="18" customFormat="1" ht="21"/>
    <row r="129" s="18" customFormat="1" ht="21"/>
    <row r="130" s="18" customFormat="1" ht="21"/>
    <row r="131" s="18" customFormat="1" ht="21"/>
    <row r="132" s="18" customFormat="1" ht="21"/>
    <row r="133" s="18" customFormat="1" ht="21"/>
    <row r="134" s="18" customFormat="1" ht="21"/>
    <row r="135" s="18" customFormat="1" ht="21"/>
    <row r="136" s="18" customFormat="1" ht="21"/>
    <row r="137" s="18" customFormat="1" ht="21"/>
    <row r="138" s="18" customFormat="1" ht="21"/>
    <row r="139" s="18" customFormat="1" ht="21"/>
    <row r="140" s="18" customFormat="1" ht="21"/>
    <row r="141" s="18" customFormat="1" ht="21"/>
    <row r="142" s="18" customFormat="1" ht="21"/>
    <row r="143" s="18" customFormat="1" ht="21"/>
    <row r="144" s="18" customFormat="1" ht="21"/>
    <row r="145" s="18" customFormat="1" ht="21"/>
    <row r="146" s="18" customFormat="1" ht="21"/>
    <row r="147" s="18" customFormat="1" ht="21"/>
    <row r="148" s="18" customFormat="1" ht="21"/>
    <row r="149" s="18" customFormat="1" ht="21"/>
    <row r="150" s="18" customFormat="1" ht="21"/>
    <row r="151" s="18" customFormat="1" ht="21"/>
    <row r="152" s="18" customFormat="1" ht="21"/>
    <row r="153" s="18" customFormat="1" ht="21"/>
    <row r="154" s="18" customFormat="1" ht="21"/>
    <row r="155" s="18" customFormat="1" ht="21"/>
    <row r="156" s="18" customFormat="1" ht="21"/>
    <row r="157" s="18" customFormat="1" ht="21"/>
    <row r="158" s="18" customFormat="1" ht="21"/>
    <row r="159" s="18" customFormat="1" ht="21"/>
    <row r="160" s="18" customFormat="1" ht="21"/>
    <row r="161" s="18" customFormat="1" ht="21"/>
    <row r="162" s="18" customFormat="1" ht="21"/>
    <row r="163" s="18" customFormat="1" ht="21"/>
    <row r="164" s="18" customFormat="1" ht="21"/>
    <row r="165" s="18" customFormat="1" ht="21"/>
    <row r="166" s="18" customFormat="1" ht="21"/>
    <row r="167" s="18" customFormat="1" ht="21"/>
    <row r="168" s="18" customFormat="1" ht="21"/>
    <row r="169" s="18" customFormat="1" ht="21"/>
    <row r="170" s="18" customFormat="1" ht="21"/>
    <row r="171" s="18" customFormat="1" ht="21"/>
    <row r="172" s="18" customFormat="1" ht="21"/>
    <row r="173" s="18" customFormat="1" ht="21"/>
    <row r="174" s="18" customFormat="1" ht="21"/>
    <row r="175" s="18" customFormat="1" ht="21"/>
    <row r="176" s="18" customFormat="1" ht="21"/>
    <row r="177" s="18" customFormat="1" ht="21"/>
    <row r="178" s="18" customFormat="1" ht="21"/>
    <row r="179" s="18" customFormat="1" ht="21"/>
    <row r="180" s="18" customFormat="1" ht="21"/>
    <row r="181" s="18" customFormat="1" ht="21"/>
    <row r="182" s="18" customFormat="1" ht="21"/>
    <row r="183" s="18" customFormat="1" ht="21"/>
    <row r="184" s="18" customFormat="1" ht="21"/>
    <row r="185" s="18" customFormat="1" ht="21"/>
    <row r="186" s="18" customFormat="1" ht="21"/>
    <row r="187" s="18" customFormat="1" ht="21"/>
    <row r="188" s="18" customFormat="1" ht="21"/>
    <row r="189" s="18" customFormat="1" ht="21"/>
    <row r="190" s="18" customFormat="1" ht="21"/>
    <row r="191" s="18" customFormat="1" ht="21"/>
    <row r="192" s="18" customFormat="1" ht="21"/>
    <row r="193" s="18" customFormat="1" ht="21"/>
    <row r="194" s="18" customFormat="1" ht="21"/>
    <row r="195" s="18" customFormat="1" ht="21"/>
    <row r="196" s="18" customFormat="1" ht="21"/>
    <row r="197" s="18" customFormat="1" ht="21"/>
    <row r="198" s="18" customFormat="1" ht="21"/>
    <row r="199" s="18" customFormat="1" ht="21"/>
    <row r="200" s="18" customFormat="1" ht="21"/>
    <row r="201" s="18" customFormat="1" ht="21"/>
    <row r="202" s="18" customFormat="1" ht="21"/>
    <row r="203" s="18" customFormat="1" ht="21"/>
    <row r="204" s="18" customFormat="1" ht="21"/>
    <row r="205" s="18" customFormat="1" ht="21"/>
    <row r="206" s="18" customFormat="1" ht="21"/>
    <row r="207" s="18" customFormat="1" ht="21"/>
    <row r="208" s="18" customFormat="1" ht="21"/>
    <row r="209" s="18" customFormat="1" ht="21"/>
    <row r="210" s="18" customFormat="1" ht="21"/>
    <row r="211" s="18" customFormat="1" ht="21"/>
    <row r="212" s="18" customFormat="1" ht="21"/>
    <row r="213" s="18" customFormat="1" ht="21"/>
    <row r="214" s="18" customFormat="1" ht="21"/>
    <row r="215" s="18" customFormat="1" ht="21"/>
    <row r="216" s="18" customFormat="1" ht="21"/>
    <row r="217" s="18" customFormat="1" ht="21"/>
    <row r="218" s="18" customFormat="1" ht="21"/>
    <row r="219" s="18" customFormat="1" ht="21"/>
    <row r="220" s="18" customFormat="1" ht="21"/>
    <row r="221" s="18" customFormat="1" ht="21"/>
    <row r="222" s="18" customFormat="1" ht="21"/>
    <row r="223" s="18" customFormat="1" ht="21"/>
    <row r="224" s="18" customFormat="1" ht="21"/>
    <row r="225" s="18" customFormat="1" ht="21"/>
    <row r="226" s="18" customFormat="1" ht="21"/>
    <row r="227" s="18" customFormat="1" ht="21"/>
    <row r="228" s="18" customFormat="1" ht="21"/>
    <row r="229" s="18" customFormat="1" ht="21"/>
    <row r="230" s="18" customFormat="1" ht="21"/>
    <row r="231" s="18" customFormat="1" ht="21"/>
    <row r="232" s="18" customFormat="1" ht="21"/>
    <row r="233" s="18" customFormat="1" ht="21"/>
    <row r="234" s="18" customFormat="1" ht="21"/>
    <row r="235" s="18" customFormat="1" ht="21"/>
    <row r="236" s="18" customFormat="1" ht="21"/>
    <row r="237" s="18" customFormat="1" ht="21"/>
    <row r="238" s="18" customFormat="1" ht="21"/>
    <row r="239" s="18" customFormat="1" ht="21"/>
    <row r="240" s="18" customFormat="1" ht="21"/>
    <row r="241" s="18" customFormat="1" ht="21"/>
    <row r="242" s="18" customFormat="1" ht="21"/>
    <row r="243" s="18" customFormat="1" ht="21"/>
    <row r="244" s="18" customFormat="1" ht="21"/>
    <row r="245" s="18" customFormat="1" ht="21"/>
    <row r="246" s="18" customFormat="1" ht="21"/>
    <row r="247" s="18" customFormat="1" ht="21"/>
    <row r="248" s="18" customFormat="1" ht="21"/>
    <row r="249" s="18" customFormat="1" ht="21"/>
    <row r="250" s="18" customFormat="1" ht="21"/>
    <row r="251" s="18" customFormat="1" ht="21"/>
    <row r="252" s="18" customFormat="1" ht="21"/>
    <row r="253" s="18" customFormat="1" ht="21"/>
    <row r="254" s="18" customFormat="1" ht="21"/>
    <row r="255" s="18" customFormat="1" ht="21"/>
    <row r="256" s="18" customFormat="1" ht="21"/>
    <row r="257" s="18" customFormat="1" ht="21"/>
    <row r="258" s="18" customFormat="1" ht="21"/>
    <row r="259" s="18" customFormat="1" ht="21"/>
    <row r="260" s="18" customFormat="1" ht="21"/>
    <row r="261" s="18" customFormat="1" ht="21"/>
    <row r="262" s="18" customFormat="1" ht="21"/>
    <row r="263" s="18" customFormat="1" ht="21"/>
    <row r="264" s="18" customFormat="1" ht="21"/>
    <row r="265" s="18" customFormat="1" ht="21"/>
    <row r="266" s="18" customFormat="1" ht="21"/>
    <row r="267" s="18" customFormat="1" ht="21"/>
    <row r="268" s="18" customFormat="1" ht="21"/>
    <row r="269" s="18" customFormat="1" ht="21"/>
    <row r="270" s="18" customFormat="1" ht="21"/>
    <row r="271" s="18" customFormat="1" ht="21"/>
    <row r="272" s="18" customFormat="1" ht="21"/>
    <row r="273" s="18" customFormat="1" ht="21"/>
    <row r="274" s="18" customFormat="1" ht="21"/>
    <row r="275" s="18" customFormat="1" ht="21"/>
    <row r="276" s="18" customFormat="1" ht="21"/>
    <row r="277" s="18" customFormat="1" ht="21"/>
    <row r="278" s="18" customFormat="1" ht="21"/>
    <row r="279" s="18" customFormat="1" ht="21"/>
    <row r="280" s="18" customFormat="1" ht="21"/>
    <row r="281" s="18" customFormat="1" ht="21"/>
    <row r="282" s="18" customFormat="1" ht="21"/>
    <row r="283" s="18" customFormat="1" ht="21"/>
    <row r="284" s="18" customFormat="1" ht="21"/>
    <row r="285" s="18" customFormat="1" ht="21"/>
    <row r="286" s="18" customFormat="1" ht="21"/>
    <row r="287" s="18" customFormat="1" ht="21"/>
    <row r="288" s="18" customFormat="1" ht="21"/>
    <row r="289" s="18" customFormat="1" ht="21"/>
    <row r="290" s="18" customFormat="1" ht="21"/>
    <row r="291" s="18" customFormat="1" ht="21"/>
    <row r="292" s="18" customFormat="1" ht="21"/>
    <row r="293" s="18" customFormat="1" ht="21"/>
    <row r="294" s="18" customFormat="1" ht="21"/>
    <row r="295" s="18" customFormat="1" ht="21"/>
    <row r="296" s="18" customFormat="1" ht="21"/>
    <row r="297" s="18" customFormat="1" ht="21"/>
    <row r="298" s="18" customFormat="1" ht="21"/>
    <row r="299" s="18" customFormat="1" ht="21"/>
    <row r="300" s="18" customFormat="1" ht="21"/>
    <row r="301" s="18" customFormat="1" ht="21"/>
    <row r="302" s="18" customFormat="1" ht="21"/>
    <row r="303" s="18" customFormat="1" ht="21"/>
    <row r="304" s="18" customFormat="1" ht="21"/>
    <row r="305" s="18" customFormat="1" ht="21"/>
    <row r="306" s="18" customFormat="1" ht="21"/>
    <row r="307" s="18" customFormat="1" ht="21"/>
    <row r="308" s="18" customFormat="1" ht="21"/>
    <row r="309" s="18" customFormat="1" ht="21"/>
    <row r="310" s="18" customFormat="1" ht="21"/>
    <row r="311" s="18" customFormat="1" ht="21"/>
    <row r="312" s="18" customFormat="1" ht="21"/>
    <row r="313" s="18" customFormat="1" ht="21"/>
    <row r="314" s="18" customFormat="1" ht="21"/>
    <row r="315" s="18" customFormat="1" ht="21"/>
  </sheetData>
  <sheetProtection/>
  <mergeCells count="23">
    <mergeCell ref="A23:A24"/>
    <mergeCell ref="U23:V23"/>
    <mergeCell ref="H19:I19"/>
    <mergeCell ref="J19:K19"/>
    <mergeCell ref="V4:W4"/>
    <mergeCell ref="N4:O4"/>
    <mergeCell ref="L19:M19"/>
    <mergeCell ref="X4:X5"/>
    <mergeCell ref="T4:U4"/>
    <mergeCell ref="T6:U18"/>
    <mergeCell ref="N25:N27"/>
    <mergeCell ref="P19:Q19"/>
    <mergeCell ref="T19:U19"/>
    <mergeCell ref="N19:O19"/>
    <mergeCell ref="V19:W19"/>
    <mergeCell ref="R19:S19"/>
    <mergeCell ref="A2:W2"/>
    <mergeCell ref="A4:A5"/>
    <mergeCell ref="H4:I4"/>
    <mergeCell ref="J4:K4"/>
    <mergeCell ref="L4:M4"/>
    <mergeCell ref="P4:Q4"/>
    <mergeCell ref="R4:S4"/>
  </mergeCells>
  <printOptions/>
  <pageMargins left="0.75" right="0.5" top="0.748031496062992" bottom="0.748031496062992" header="0.31496062992126" footer="0.31496062992126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20.28125" style="18" customWidth="1"/>
    <col min="2" max="2" width="13.00390625" style="18" customWidth="1"/>
    <col min="3" max="3" width="13.140625" style="18" customWidth="1"/>
    <col min="4" max="6" width="13.421875" style="18" customWidth="1"/>
    <col min="7" max="8" width="12.57421875" style="18" customWidth="1"/>
    <col min="9" max="9" width="13.28125" style="18" customWidth="1"/>
    <col min="10" max="10" width="13.57421875" style="18" customWidth="1"/>
    <col min="11" max="11" width="13.7109375" style="18" customWidth="1"/>
    <col min="12" max="12" width="14.28125" style="18" bestFit="1" customWidth="1"/>
    <col min="13" max="13" width="12.8515625" style="18" customWidth="1"/>
    <col min="14" max="14" width="13.28125" style="18" customWidth="1"/>
    <col min="15" max="15" width="14.8515625" style="18" customWidth="1"/>
    <col min="16" max="16384" width="9.140625" style="18" customWidth="1"/>
  </cols>
  <sheetData>
    <row r="1" spans="1:15" ht="33.75" customHeight="1">
      <c r="A1" s="273" t="s">
        <v>165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33.75" customHeight="1">
      <c r="A2" s="274" t="s">
        <v>166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21">
      <c r="A3" s="272" t="s">
        <v>0</v>
      </c>
      <c r="B3" s="105" t="s">
        <v>133</v>
      </c>
      <c r="C3" s="106" t="s">
        <v>134</v>
      </c>
      <c r="D3" s="106" t="s">
        <v>135</v>
      </c>
      <c r="E3" s="107" t="s">
        <v>136</v>
      </c>
      <c r="F3" s="107" t="s">
        <v>137</v>
      </c>
      <c r="G3" s="107" t="s">
        <v>138</v>
      </c>
      <c r="H3" s="107" t="s">
        <v>139</v>
      </c>
      <c r="I3" s="107" t="s">
        <v>146</v>
      </c>
      <c r="J3" s="107" t="s">
        <v>141</v>
      </c>
      <c r="K3" s="107" t="s">
        <v>147</v>
      </c>
      <c r="L3" s="107" t="s">
        <v>143</v>
      </c>
      <c r="M3" s="107" t="s">
        <v>144</v>
      </c>
      <c r="N3" s="107" t="s">
        <v>145</v>
      </c>
      <c r="O3" s="220" t="s">
        <v>34</v>
      </c>
    </row>
    <row r="4" spans="1:15" ht="21">
      <c r="A4" s="248"/>
      <c r="B4" s="110" t="s">
        <v>59</v>
      </c>
      <c r="C4" s="110" t="s">
        <v>59</v>
      </c>
      <c r="D4" s="110" t="s">
        <v>59</v>
      </c>
      <c r="E4" s="110" t="s">
        <v>59</v>
      </c>
      <c r="F4" s="110" t="s">
        <v>59</v>
      </c>
      <c r="G4" s="110" t="s">
        <v>59</v>
      </c>
      <c r="H4" s="110" t="s">
        <v>59</v>
      </c>
      <c r="I4" s="110" t="s">
        <v>59</v>
      </c>
      <c r="J4" s="110" t="s">
        <v>59</v>
      </c>
      <c r="K4" s="110" t="s">
        <v>59</v>
      </c>
      <c r="L4" s="110" t="s">
        <v>59</v>
      </c>
      <c r="M4" s="104" t="s">
        <v>59</v>
      </c>
      <c r="N4" s="110" t="s">
        <v>59</v>
      </c>
      <c r="O4" s="125" t="s">
        <v>59</v>
      </c>
    </row>
    <row r="5" spans="1:15" ht="24.75" customHeight="1">
      <c r="A5" s="126" t="s">
        <v>165</v>
      </c>
      <c r="B5" s="127">
        <v>55970.54</v>
      </c>
      <c r="C5" s="215">
        <v>42429.31</v>
      </c>
      <c r="D5" s="24">
        <v>61244.38</v>
      </c>
      <c r="E5" s="24">
        <v>48663.55</v>
      </c>
      <c r="F5" s="24">
        <v>39813.52</v>
      </c>
      <c r="G5" s="24">
        <v>49798.94</v>
      </c>
      <c r="H5" s="24">
        <v>64399.75</v>
      </c>
      <c r="I5" s="224">
        <v>68085.72</v>
      </c>
      <c r="J5" s="225">
        <v>74529.04</v>
      </c>
      <c r="K5" s="225">
        <v>54536.02</v>
      </c>
      <c r="L5" s="226">
        <v>36358.75</v>
      </c>
      <c r="M5" s="227">
        <v>60913.13</v>
      </c>
      <c r="N5" s="217" t="s">
        <v>16</v>
      </c>
      <c r="O5" s="214">
        <f>SUM(B5:N5)</f>
        <v>656742.6499999999</v>
      </c>
    </row>
    <row r="6" spans="1:15" ht="25.5" customHeight="1">
      <c r="A6" s="126"/>
      <c r="B6" s="216" t="s">
        <v>167</v>
      </c>
      <c r="C6" s="207" t="s">
        <v>167</v>
      </c>
      <c r="D6" s="275" t="s">
        <v>168</v>
      </c>
      <c r="E6" s="276"/>
      <c r="F6" s="276"/>
      <c r="G6" s="276"/>
      <c r="H6" s="277"/>
      <c r="I6" s="241" t="s">
        <v>171</v>
      </c>
      <c r="J6" s="242"/>
      <c r="K6" s="242"/>
      <c r="L6" s="242"/>
      <c r="M6" s="243"/>
      <c r="N6" s="218"/>
      <c r="O6" s="214"/>
    </row>
    <row r="7" spans="1:15" ht="24.75" customHeight="1">
      <c r="A7" s="126"/>
      <c r="B7" s="127"/>
      <c r="C7" s="24"/>
      <c r="D7" s="24"/>
      <c r="E7" s="24"/>
      <c r="F7" s="24"/>
      <c r="G7" s="133"/>
      <c r="H7" s="32"/>
      <c r="I7" s="32"/>
      <c r="J7" s="32"/>
      <c r="K7" s="32"/>
      <c r="L7" s="170"/>
      <c r="M7" s="168"/>
      <c r="N7" s="219"/>
      <c r="O7" s="214">
        <f>SUM(B7:M7)</f>
        <v>0</v>
      </c>
    </row>
    <row r="8" spans="1:15" ht="25.5" customHeight="1">
      <c r="A8" s="106" t="s">
        <v>34</v>
      </c>
      <c r="B8" s="135">
        <f>SUM(B5:B7)</f>
        <v>55970.54</v>
      </c>
      <c r="C8" s="135">
        <f aca="true" t="shared" si="0" ref="C8:L8">SUM(C5:C7)</f>
        <v>42429.31</v>
      </c>
      <c r="D8" s="135">
        <f t="shared" si="0"/>
        <v>61244.38</v>
      </c>
      <c r="E8" s="135">
        <f t="shared" si="0"/>
        <v>48663.55</v>
      </c>
      <c r="F8" s="135">
        <f t="shared" si="0"/>
        <v>39813.52</v>
      </c>
      <c r="G8" s="135">
        <f t="shared" si="0"/>
        <v>49798.94</v>
      </c>
      <c r="H8" s="135">
        <f t="shared" si="0"/>
        <v>64399.75</v>
      </c>
      <c r="I8" s="135">
        <f t="shared" si="0"/>
        <v>68085.72</v>
      </c>
      <c r="J8" s="135">
        <f t="shared" si="0"/>
        <v>74529.04</v>
      </c>
      <c r="K8" s="135">
        <f t="shared" si="0"/>
        <v>54536.02</v>
      </c>
      <c r="L8" s="171">
        <f t="shared" si="0"/>
        <v>36358.75</v>
      </c>
      <c r="M8" s="167">
        <f>SUM(M5:M7)</f>
        <v>60913.13</v>
      </c>
      <c r="N8" s="219"/>
      <c r="O8" s="214">
        <f>SUM(B8:M8)</f>
        <v>656742.6499999999</v>
      </c>
    </row>
    <row r="10" ht="21">
      <c r="N10" s="134">
        <v>51497.15</v>
      </c>
    </row>
    <row r="18" ht="21">
      <c r="E18" s="18" t="s">
        <v>16</v>
      </c>
    </row>
  </sheetData>
  <sheetProtection/>
  <mergeCells count="5">
    <mergeCell ref="A3:A4"/>
    <mergeCell ref="A1:O1"/>
    <mergeCell ref="A2:O2"/>
    <mergeCell ref="D6:H6"/>
    <mergeCell ref="I6:M6"/>
  </mergeCells>
  <printOptions/>
  <pageMargins left="0.2" right="0.45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="90" zoomScaleNormal="90" zoomScalePageLayoutView="0" workbookViewId="0" topLeftCell="A10">
      <selection activeCell="H35" sqref="H35"/>
    </sheetView>
  </sheetViews>
  <sheetFormatPr defaultColWidth="9.140625" defaultRowHeight="12.75"/>
  <cols>
    <col min="1" max="1" width="9.140625" style="85" customWidth="1"/>
    <col min="2" max="2" width="18.28125" style="100" customWidth="1"/>
    <col min="3" max="3" width="19.7109375" style="140" customWidth="1"/>
    <col min="4" max="6" width="15.421875" style="145" customWidth="1"/>
    <col min="7" max="7" width="13.8515625" style="145" customWidth="1"/>
    <col min="8" max="8" width="14.00390625" style="144" customWidth="1"/>
    <col min="9" max="9" width="12.57421875" style="144" customWidth="1"/>
    <col min="10" max="10" width="12.8515625" style="144" customWidth="1"/>
    <col min="11" max="11" width="13.00390625" style="144" customWidth="1"/>
    <col min="12" max="12" width="12.8515625" style="144" customWidth="1"/>
    <col min="13" max="13" width="14.8515625" style="144" customWidth="1"/>
    <col min="14" max="14" width="13.57421875" style="144" customWidth="1"/>
    <col min="15" max="15" width="13.57421875" style="0" customWidth="1"/>
    <col min="16" max="16" width="16.8515625" style="0" customWidth="1"/>
    <col min="17" max="17" width="14.00390625" style="0" customWidth="1"/>
    <col min="18" max="18" width="12.28125" style="0" customWidth="1"/>
  </cols>
  <sheetData>
    <row r="1" spans="1:18" ht="21">
      <c r="A1" s="141" t="s">
        <v>95</v>
      </c>
      <c r="B1" s="100" t="s">
        <v>92</v>
      </c>
      <c r="C1" s="129" t="s">
        <v>94</v>
      </c>
      <c r="D1" s="278" t="s">
        <v>124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144"/>
      <c r="R1" s="144"/>
    </row>
    <row r="2" spans="1:18" ht="21">
      <c r="A2" s="141"/>
      <c r="C2" s="129"/>
      <c r="D2" s="147"/>
      <c r="E2" s="148" t="s">
        <v>108</v>
      </c>
      <c r="F2" s="148"/>
      <c r="G2" s="148" t="s">
        <v>105</v>
      </c>
      <c r="H2" s="148" t="s">
        <v>96</v>
      </c>
      <c r="I2" s="148" t="s">
        <v>103</v>
      </c>
      <c r="J2" s="148" t="s">
        <v>102</v>
      </c>
      <c r="K2" s="148" t="s">
        <v>104</v>
      </c>
      <c r="L2" s="148" t="s">
        <v>101</v>
      </c>
      <c r="M2" s="148" t="s">
        <v>100</v>
      </c>
      <c r="N2" s="148" t="s">
        <v>99</v>
      </c>
      <c r="O2" s="148" t="s">
        <v>97</v>
      </c>
      <c r="P2" s="148" t="s">
        <v>98</v>
      </c>
      <c r="Q2" s="183" t="s">
        <v>148</v>
      </c>
      <c r="R2" s="183" t="s">
        <v>154</v>
      </c>
    </row>
    <row r="3" spans="1:18" ht="21">
      <c r="A3" s="85">
        <v>1</v>
      </c>
      <c r="B3" s="100">
        <v>1297609.33</v>
      </c>
      <c r="C3" s="129">
        <v>70797.62</v>
      </c>
      <c r="D3" s="149">
        <v>100485.22</v>
      </c>
      <c r="E3" s="164">
        <v>1493948.49</v>
      </c>
      <c r="F3" s="164">
        <v>538605.01</v>
      </c>
      <c r="G3" s="149">
        <v>609843.45</v>
      </c>
      <c r="H3" s="184">
        <v>559832.07</v>
      </c>
      <c r="I3" s="184">
        <v>887988.19</v>
      </c>
      <c r="J3" s="184">
        <v>832605.06</v>
      </c>
      <c r="K3" s="184">
        <v>37345.54</v>
      </c>
      <c r="L3" s="184">
        <v>1264808.27</v>
      </c>
      <c r="M3" s="184">
        <v>520410.46</v>
      </c>
      <c r="N3" s="184">
        <v>930158.86</v>
      </c>
      <c r="O3" s="184">
        <v>635591.34</v>
      </c>
      <c r="P3" s="184">
        <v>300.77</v>
      </c>
      <c r="Q3" s="185">
        <v>158428.51</v>
      </c>
      <c r="R3" s="185">
        <v>110440.98</v>
      </c>
    </row>
    <row r="4" spans="1:18" ht="21">
      <c r="A4" s="85">
        <v>2</v>
      </c>
      <c r="B4" s="100">
        <v>602468.57</v>
      </c>
      <c r="C4" s="129">
        <v>41598.93</v>
      </c>
      <c r="D4" s="149">
        <v>529045.51</v>
      </c>
      <c r="E4" s="164">
        <v>684821.45</v>
      </c>
      <c r="F4" s="164">
        <v>632457.01</v>
      </c>
      <c r="G4" s="149">
        <v>143446.59</v>
      </c>
      <c r="H4" s="13"/>
      <c r="I4" s="13"/>
      <c r="J4" s="13"/>
      <c r="K4" s="184">
        <v>70928.36</v>
      </c>
      <c r="L4" s="13"/>
      <c r="M4" s="13"/>
      <c r="N4" s="13"/>
      <c r="O4" s="13"/>
      <c r="P4" s="184">
        <v>1017942.97</v>
      </c>
      <c r="Q4" s="146"/>
      <c r="R4" s="146"/>
    </row>
    <row r="5" spans="1:18" ht="21">
      <c r="A5" s="85">
        <v>3</v>
      </c>
      <c r="B5" s="100">
        <v>70790.86</v>
      </c>
      <c r="C5" s="129">
        <v>129823.4</v>
      </c>
      <c r="D5" s="149">
        <v>612544.49</v>
      </c>
      <c r="E5" s="164">
        <v>65749.49</v>
      </c>
      <c r="F5" s="164"/>
      <c r="G5" s="149">
        <v>78194.15</v>
      </c>
      <c r="H5" s="13"/>
      <c r="I5" s="13"/>
      <c r="J5" s="13"/>
      <c r="K5" s="13"/>
      <c r="L5" s="13"/>
      <c r="M5" s="13"/>
      <c r="N5" s="13"/>
      <c r="O5" s="13"/>
      <c r="P5" s="184">
        <v>153026.06</v>
      </c>
      <c r="Q5" s="146"/>
      <c r="R5" s="146"/>
    </row>
    <row r="6" spans="1:18" ht="21">
      <c r="A6" s="85">
        <v>4</v>
      </c>
      <c r="B6" s="100">
        <v>1151863.81</v>
      </c>
      <c r="C6" s="129">
        <v>93498.13</v>
      </c>
      <c r="D6" s="149">
        <v>47213.29</v>
      </c>
      <c r="E6" s="164">
        <v>543364.31</v>
      </c>
      <c r="F6" s="164"/>
      <c r="G6" s="149">
        <v>82607.22</v>
      </c>
      <c r="H6" s="13"/>
      <c r="I6" s="13"/>
      <c r="J6" s="13"/>
      <c r="K6" s="13"/>
      <c r="L6" s="13"/>
      <c r="M6" s="13"/>
      <c r="N6" s="13"/>
      <c r="O6" s="13"/>
      <c r="P6" s="184">
        <v>1270119.06</v>
      </c>
      <c r="Q6" s="146"/>
      <c r="R6" s="146"/>
    </row>
    <row r="7" spans="1:18" ht="21">
      <c r="A7" s="85">
        <v>5</v>
      </c>
      <c r="B7" s="100">
        <v>435851.5</v>
      </c>
      <c r="C7" s="129">
        <v>89452.06</v>
      </c>
      <c r="D7" s="149">
        <v>999714.57</v>
      </c>
      <c r="E7" s="164">
        <v>1076012.58</v>
      </c>
      <c r="F7" s="164"/>
      <c r="G7" s="149">
        <v>3695.99</v>
      </c>
      <c r="H7" s="13"/>
      <c r="I7" s="13"/>
      <c r="J7" s="13"/>
      <c r="K7" s="13"/>
      <c r="L7" s="13"/>
      <c r="M7" s="13"/>
      <c r="N7" s="13"/>
      <c r="O7" s="13"/>
      <c r="P7" s="185"/>
      <c r="Q7" s="146"/>
      <c r="R7" s="146"/>
    </row>
    <row r="8" spans="1:18" ht="21">
      <c r="A8" s="85">
        <v>6</v>
      </c>
      <c r="B8" s="100">
        <v>925294.59</v>
      </c>
      <c r="C8" s="129">
        <v>1047222.34</v>
      </c>
      <c r="D8" s="149">
        <v>204613.55</v>
      </c>
      <c r="E8" s="164">
        <v>1103805.3</v>
      </c>
      <c r="F8" s="164"/>
      <c r="G8" s="149">
        <v>2364.54</v>
      </c>
      <c r="H8" s="13"/>
      <c r="I8" s="13"/>
      <c r="J8" s="13"/>
      <c r="K8" s="13"/>
      <c r="L8" s="13"/>
      <c r="M8" s="13"/>
      <c r="N8" s="13"/>
      <c r="O8" s="13"/>
      <c r="P8" s="13"/>
      <c r="Q8" s="146"/>
      <c r="R8" s="146"/>
    </row>
    <row r="9" spans="1:18" ht="21">
      <c r="A9" s="85">
        <v>7</v>
      </c>
      <c r="B9" s="100">
        <v>1019429.99</v>
      </c>
      <c r="C9" s="129">
        <v>1121414.16</v>
      </c>
      <c r="D9" s="149">
        <v>1342136.97</v>
      </c>
      <c r="E9" s="164">
        <v>140874.94</v>
      </c>
      <c r="F9" s="164"/>
      <c r="G9" s="149">
        <v>90656.05</v>
      </c>
      <c r="H9" s="13"/>
      <c r="I9" s="13"/>
      <c r="J9" s="13"/>
      <c r="K9" s="13"/>
      <c r="L9" s="13"/>
      <c r="M9" s="13"/>
      <c r="N9" s="13"/>
      <c r="O9" s="13"/>
      <c r="P9" s="13"/>
      <c r="Q9" s="146"/>
      <c r="R9" s="146"/>
    </row>
    <row r="10" spans="1:18" ht="21">
      <c r="A10" s="85">
        <v>8</v>
      </c>
      <c r="B10" s="100">
        <v>144924.72</v>
      </c>
      <c r="C10" s="129">
        <v>236778.23</v>
      </c>
      <c r="D10" s="149">
        <v>311010.18</v>
      </c>
      <c r="E10" s="164">
        <v>934282.61</v>
      </c>
      <c r="F10" s="164"/>
      <c r="G10" s="149">
        <v>260073.37</v>
      </c>
      <c r="H10" s="13"/>
      <c r="I10" s="13"/>
      <c r="J10" s="13"/>
      <c r="K10" s="13"/>
      <c r="L10" s="13"/>
      <c r="M10" s="13"/>
      <c r="N10" s="13"/>
      <c r="O10" s="13"/>
      <c r="P10" s="13"/>
      <c r="Q10" s="146"/>
      <c r="R10" s="146"/>
    </row>
    <row r="11" spans="1:18" ht="21">
      <c r="A11" s="85">
        <v>9</v>
      </c>
      <c r="B11" s="100">
        <v>49.39</v>
      </c>
      <c r="C11" s="129">
        <v>712620.6</v>
      </c>
      <c r="D11" s="149">
        <v>609493.9</v>
      </c>
      <c r="E11" s="164">
        <v>28722.41</v>
      </c>
      <c r="F11" s="164"/>
      <c r="G11" s="149">
        <v>1544032.43</v>
      </c>
      <c r="H11" s="13"/>
      <c r="I11" s="13"/>
      <c r="J11" s="13"/>
      <c r="K11" s="13"/>
      <c r="L11" s="13"/>
      <c r="M11" s="13"/>
      <c r="N11" s="13"/>
      <c r="O11" s="13"/>
      <c r="P11" s="13"/>
      <c r="Q11" s="146"/>
      <c r="R11" s="146"/>
    </row>
    <row r="12" spans="1:18" ht="21">
      <c r="A12" s="85">
        <v>10</v>
      </c>
      <c r="B12" s="100">
        <v>882968.1</v>
      </c>
      <c r="C12" s="129">
        <v>4352.38</v>
      </c>
      <c r="D12" s="149">
        <v>1481368.21</v>
      </c>
      <c r="E12" s="164">
        <v>727.82</v>
      </c>
      <c r="F12" s="164"/>
      <c r="G12" s="149"/>
      <c r="H12" s="13"/>
      <c r="I12" s="13"/>
      <c r="J12" s="13"/>
      <c r="K12" s="13"/>
      <c r="L12" s="13"/>
      <c r="M12" s="13"/>
      <c r="N12" s="13"/>
      <c r="O12" s="13"/>
      <c r="P12" s="13"/>
      <c r="Q12" s="146"/>
      <c r="R12" s="146"/>
    </row>
    <row r="13" spans="1:18" ht="21">
      <c r="A13" s="85">
        <v>11</v>
      </c>
      <c r="B13" s="100">
        <v>225063.71</v>
      </c>
      <c r="C13" s="129">
        <v>422356.95</v>
      </c>
      <c r="D13" s="149">
        <v>84576.08</v>
      </c>
      <c r="E13" s="164">
        <v>266320.7</v>
      </c>
      <c r="F13" s="164"/>
      <c r="G13" s="164"/>
      <c r="H13" s="13"/>
      <c r="I13" s="13"/>
      <c r="J13" s="13"/>
      <c r="K13" s="13"/>
      <c r="L13" s="13"/>
      <c r="M13" s="13"/>
      <c r="N13" s="13"/>
      <c r="O13" s="13"/>
      <c r="P13" s="13"/>
      <c r="Q13" s="146"/>
      <c r="R13" s="146"/>
    </row>
    <row r="14" spans="1:18" ht="21">
      <c r="A14" s="85">
        <v>12</v>
      </c>
      <c r="B14" s="100">
        <v>33657.66</v>
      </c>
      <c r="C14" s="129">
        <v>64270.21</v>
      </c>
      <c r="D14" s="149">
        <v>767994.71</v>
      </c>
      <c r="E14" s="164">
        <v>31046.46</v>
      </c>
      <c r="F14" s="164"/>
      <c r="G14" s="164"/>
      <c r="H14" s="13"/>
      <c r="I14" s="13"/>
      <c r="J14" s="13"/>
      <c r="K14" s="13"/>
      <c r="L14" s="13"/>
      <c r="M14" s="13"/>
      <c r="N14" s="13"/>
      <c r="O14" s="13"/>
      <c r="P14" s="13"/>
      <c r="Q14" s="146"/>
      <c r="R14" s="146"/>
    </row>
    <row r="15" spans="1:18" ht="21">
      <c r="A15" s="85">
        <v>13</v>
      </c>
      <c r="B15" s="100">
        <v>114025.21</v>
      </c>
      <c r="C15" s="129">
        <v>511399.84</v>
      </c>
      <c r="D15" s="150">
        <v>1488137.85</v>
      </c>
      <c r="E15" s="163">
        <v>92133.21</v>
      </c>
      <c r="F15" s="163"/>
      <c r="G15" s="163"/>
      <c r="H15" s="77"/>
      <c r="I15" s="77"/>
      <c r="J15" s="77"/>
      <c r="K15" s="77"/>
      <c r="L15" s="77"/>
      <c r="M15" s="77"/>
      <c r="N15" s="77"/>
      <c r="O15" s="9"/>
      <c r="P15" s="9"/>
      <c r="Q15" s="144"/>
      <c r="R15" s="144"/>
    </row>
    <row r="16" spans="1:18" ht="21">
      <c r="A16" s="85">
        <v>14</v>
      </c>
      <c r="B16" s="100">
        <v>2425.67</v>
      </c>
      <c r="C16" s="129">
        <v>23506.19</v>
      </c>
      <c r="D16" s="150">
        <v>887322.52</v>
      </c>
      <c r="E16" s="163">
        <v>2329.88</v>
      </c>
      <c r="F16" s="163"/>
      <c r="G16" s="163"/>
      <c r="I16" s="13"/>
      <c r="O16" s="9"/>
      <c r="P16" s="9"/>
      <c r="Q16" s="144"/>
      <c r="R16" s="144"/>
    </row>
    <row r="17" spans="1:18" ht="21">
      <c r="A17" s="85">
        <v>15</v>
      </c>
      <c r="B17" s="100">
        <v>6270.67</v>
      </c>
      <c r="C17" s="129">
        <v>6462.23</v>
      </c>
      <c r="D17" s="150">
        <v>7420.06</v>
      </c>
      <c r="E17" s="163">
        <v>7474.8</v>
      </c>
      <c r="F17" s="163"/>
      <c r="G17" s="163"/>
      <c r="H17" s="9"/>
      <c r="I17" s="9"/>
      <c r="J17" s="9"/>
      <c r="K17" s="13"/>
      <c r="L17" s="9"/>
      <c r="M17" s="9"/>
      <c r="N17" s="9"/>
      <c r="O17" s="9"/>
      <c r="P17" s="9"/>
      <c r="Q17" s="144"/>
      <c r="R17" s="144"/>
    </row>
    <row r="18" spans="1:18" ht="21">
      <c r="A18" s="85">
        <v>16</v>
      </c>
      <c r="B18" s="100">
        <v>66900.97</v>
      </c>
      <c r="C18" s="129">
        <v>2229.54</v>
      </c>
      <c r="D18" s="150">
        <v>843540.6</v>
      </c>
      <c r="E18" s="163">
        <v>46195.4</v>
      </c>
      <c r="F18" s="163"/>
      <c r="G18" s="163"/>
      <c r="H18" s="9"/>
      <c r="I18" s="13"/>
      <c r="J18" s="13"/>
      <c r="K18" s="13"/>
      <c r="L18" s="13"/>
      <c r="M18" s="13"/>
      <c r="N18" s="13"/>
      <c r="O18" s="13"/>
      <c r="P18" s="9"/>
      <c r="Q18" s="144"/>
      <c r="R18" s="144"/>
    </row>
    <row r="19" spans="1:18" ht="21">
      <c r="A19" s="85">
        <v>17</v>
      </c>
      <c r="B19" s="100">
        <v>533705.86</v>
      </c>
      <c r="C19" s="129">
        <v>32317.03</v>
      </c>
      <c r="D19" s="150">
        <v>147210.11</v>
      </c>
      <c r="E19" s="163">
        <v>28267.97</v>
      </c>
      <c r="F19" s="163"/>
      <c r="G19" s="163"/>
      <c r="H19" s="9"/>
      <c r="I19" s="13"/>
      <c r="J19" s="13"/>
      <c r="K19" s="13"/>
      <c r="L19" s="13"/>
      <c r="M19" s="13"/>
      <c r="N19" s="13"/>
      <c r="O19" s="13"/>
      <c r="P19" s="13"/>
      <c r="Q19" s="144"/>
      <c r="R19" s="144"/>
    </row>
    <row r="20" spans="1:18" ht="21">
      <c r="A20" s="85">
        <v>18</v>
      </c>
      <c r="B20" s="100">
        <v>74932.66</v>
      </c>
      <c r="C20" s="129">
        <v>802414.91</v>
      </c>
      <c r="D20" s="150">
        <v>37257.11</v>
      </c>
      <c r="E20" s="163">
        <v>633806.37</v>
      </c>
      <c r="F20" s="163"/>
      <c r="G20" s="163"/>
      <c r="H20" s="9"/>
      <c r="I20" s="13"/>
      <c r="J20" s="13"/>
      <c r="K20" s="13"/>
      <c r="L20" s="13"/>
      <c r="M20" s="13"/>
      <c r="N20" s="13"/>
      <c r="O20" s="13"/>
      <c r="P20" s="13"/>
      <c r="Q20" s="144"/>
      <c r="R20" s="144"/>
    </row>
    <row r="21" spans="1:18" ht="21">
      <c r="A21" s="85">
        <v>19</v>
      </c>
      <c r="B21" s="100">
        <v>457304.4</v>
      </c>
      <c r="C21" s="129">
        <v>989733.31</v>
      </c>
      <c r="D21" s="150">
        <v>14021</v>
      </c>
      <c r="E21" s="163">
        <v>84724</v>
      </c>
      <c r="F21" s="163"/>
      <c r="G21" s="163"/>
      <c r="H21" s="9"/>
      <c r="I21" s="13"/>
      <c r="J21" s="13"/>
      <c r="K21" s="13"/>
      <c r="L21" s="13"/>
      <c r="M21" s="13"/>
      <c r="N21" s="13"/>
      <c r="O21" s="13"/>
      <c r="P21" s="13"/>
      <c r="Q21" s="13"/>
      <c r="R21" s="144"/>
    </row>
    <row r="22" spans="1:18" ht="21">
      <c r="A22" s="85">
        <v>20</v>
      </c>
      <c r="B22" s="100">
        <v>72520.22</v>
      </c>
      <c r="C22" s="129">
        <v>442619.75</v>
      </c>
      <c r="D22" s="150">
        <v>442100.25</v>
      </c>
      <c r="E22" s="163">
        <v>567557.01</v>
      </c>
      <c r="F22" s="163"/>
      <c r="G22" s="163"/>
      <c r="H22" s="9"/>
      <c r="I22" s="13"/>
      <c r="J22" s="13"/>
      <c r="K22" s="13"/>
      <c r="L22" s="13"/>
      <c r="M22" s="13"/>
      <c r="N22" s="13"/>
      <c r="O22" s="13"/>
      <c r="P22" s="13"/>
      <c r="Q22" s="144"/>
      <c r="R22" s="144"/>
    </row>
    <row r="23" spans="1:18" ht="21">
      <c r="A23" s="85">
        <v>21</v>
      </c>
      <c r="B23" s="100">
        <v>361669.59</v>
      </c>
      <c r="C23" s="129">
        <v>81615.95</v>
      </c>
      <c r="D23" s="150">
        <v>16382.38</v>
      </c>
      <c r="E23" s="163">
        <v>148446.2</v>
      </c>
      <c r="F23" s="163"/>
      <c r="G23" s="150"/>
      <c r="H23" s="9"/>
      <c r="I23" s="13"/>
      <c r="J23" s="13"/>
      <c r="K23" s="13"/>
      <c r="L23" s="9"/>
      <c r="M23" s="9"/>
      <c r="N23" s="9"/>
      <c r="O23" s="13"/>
      <c r="P23" s="13"/>
      <c r="Q23" s="144"/>
      <c r="R23" s="144"/>
    </row>
    <row r="24" spans="1:18" ht="21">
      <c r="A24" s="85">
        <v>22</v>
      </c>
      <c r="B24" s="100">
        <v>15711.82</v>
      </c>
      <c r="C24" s="129">
        <v>703674</v>
      </c>
      <c r="D24" s="150">
        <v>4740.07</v>
      </c>
      <c r="E24" s="163">
        <v>814135.74</v>
      </c>
      <c r="F24" s="163"/>
      <c r="G24" s="150"/>
      <c r="H24" s="9"/>
      <c r="I24" s="13"/>
      <c r="J24" s="13"/>
      <c r="K24" s="13"/>
      <c r="L24" s="9"/>
      <c r="M24" s="9"/>
      <c r="N24" s="9"/>
      <c r="O24" s="13"/>
      <c r="P24" s="13"/>
      <c r="Q24" s="144"/>
      <c r="R24" s="144"/>
    </row>
    <row r="25" spans="1:18" ht="21">
      <c r="A25" s="85">
        <v>23</v>
      </c>
      <c r="B25" s="160">
        <v>681293.76</v>
      </c>
      <c r="C25" s="129">
        <v>1211751.76</v>
      </c>
      <c r="D25" s="150">
        <v>76043.33</v>
      </c>
      <c r="E25" s="163">
        <v>16849.7</v>
      </c>
      <c r="F25" s="163"/>
      <c r="G25" s="150"/>
      <c r="H25" s="9"/>
      <c r="I25" s="13"/>
      <c r="J25" s="13"/>
      <c r="K25" s="13"/>
      <c r="L25" s="9"/>
      <c r="M25" s="9"/>
      <c r="N25" s="9"/>
      <c r="O25" s="13"/>
      <c r="P25" s="13"/>
      <c r="Q25" s="144"/>
      <c r="R25" s="144"/>
    </row>
    <row r="26" spans="1:18" ht="21">
      <c r="A26" s="85">
        <v>24</v>
      </c>
      <c r="B26" s="100">
        <f>SUM(B3:B25)</f>
        <v>9176733.06</v>
      </c>
      <c r="C26" s="129">
        <v>49.39</v>
      </c>
      <c r="D26" s="150">
        <v>119407.81</v>
      </c>
      <c r="E26" s="165">
        <v>645235.7</v>
      </c>
      <c r="F26" s="163">
        <v>0</v>
      </c>
      <c r="G26" s="150"/>
      <c r="H26" s="9"/>
      <c r="I26" s="13"/>
      <c r="J26" s="13"/>
      <c r="K26" s="13"/>
      <c r="L26" s="9"/>
      <c r="M26" s="9"/>
      <c r="N26" s="9"/>
      <c r="O26" s="13"/>
      <c r="P26" s="13"/>
      <c r="Q26" s="144"/>
      <c r="R26" s="144"/>
    </row>
    <row r="27" spans="3:18" ht="21">
      <c r="C27" s="129">
        <v>228418.32</v>
      </c>
      <c r="D27" s="150">
        <v>2320.77</v>
      </c>
      <c r="E27" s="150"/>
      <c r="F27" s="150"/>
      <c r="G27" s="150"/>
      <c r="H27" s="9"/>
      <c r="I27" s="13"/>
      <c r="J27" s="13"/>
      <c r="K27" s="13"/>
      <c r="L27" s="9"/>
      <c r="M27" s="9"/>
      <c r="N27" s="9"/>
      <c r="O27" s="13"/>
      <c r="P27" s="13"/>
      <c r="Q27" s="144"/>
      <c r="R27" s="144"/>
    </row>
    <row r="28" spans="3:16" ht="23.25">
      <c r="C28" s="161">
        <v>8449.66</v>
      </c>
      <c r="D28" s="150">
        <v>7064.29</v>
      </c>
      <c r="E28" s="150"/>
      <c r="F28" s="150"/>
      <c r="G28" s="150"/>
      <c r="H28" s="9"/>
      <c r="I28" s="13"/>
      <c r="J28" s="13"/>
      <c r="K28" s="13"/>
      <c r="L28" s="9"/>
      <c r="M28" s="9"/>
      <c r="N28" s="9"/>
      <c r="O28" s="84"/>
      <c r="P28" s="84"/>
    </row>
    <row r="29" spans="3:16" ht="23.25">
      <c r="C29" s="129">
        <f>SUM(C3:C28)</f>
        <v>9078826.890000002</v>
      </c>
      <c r="D29" s="150">
        <v>27360.3</v>
      </c>
      <c r="E29" s="159"/>
      <c r="F29" s="77"/>
      <c r="G29" s="77"/>
      <c r="H29" s="9"/>
      <c r="I29" s="13"/>
      <c r="J29" s="13"/>
      <c r="K29" s="13"/>
      <c r="L29" s="9"/>
      <c r="M29" s="9"/>
      <c r="N29" s="9"/>
      <c r="O29" s="84"/>
      <c r="P29" s="84"/>
    </row>
    <row r="30" spans="3:16" ht="23.25">
      <c r="C30" s="129"/>
      <c r="D30" s="77">
        <v>12660.75</v>
      </c>
      <c r="E30" s="159" t="s">
        <v>16</v>
      </c>
      <c r="F30" s="77"/>
      <c r="G30" s="77"/>
      <c r="H30" s="9"/>
      <c r="I30" s="9"/>
      <c r="J30" s="9"/>
      <c r="K30" s="9"/>
      <c r="L30" s="9"/>
      <c r="M30" s="9"/>
      <c r="N30" s="9"/>
      <c r="O30" s="13"/>
      <c r="P30" s="84"/>
    </row>
    <row r="31" spans="3:17" ht="23.25">
      <c r="C31" s="129"/>
      <c r="D31" s="162">
        <v>272291.73</v>
      </c>
      <c r="E31" s="159"/>
      <c r="F31" s="77"/>
      <c r="G31" s="77"/>
      <c r="H31" s="9"/>
      <c r="I31" s="9"/>
      <c r="J31" s="9"/>
      <c r="K31" s="9"/>
      <c r="L31" s="9"/>
      <c r="M31" s="9"/>
      <c r="N31" s="9"/>
      <c r="O31" s="84"/>
      <c r="P31" s="9"/>
      <c r="Q31" s="182" t="s">
        <v>16</v>
      </c>
    </row>
    <row r="32" spans="3:18" ht="21">
      <c r="C32" s="129"/>
      <c r="D32" s="77">
        <f>SUM(D3:D31)</f>
        <v>11495477.61</v>
      </c>
      <c r="E32" s="159">
        <f>SUM(E3:E31)</f>
        <v>9456832.54</v>
      </c>
      <c r="F32" s="77">
        <f>SUM(F3:F26)</f>
        <v>1171062.02</v>
      </c>
      <c r="G32" s="197">
        <f>SUM(G3:G31)</f>
        <v>2814913.79</v>
      </c>
      <c r="H32" s="197">
        <f aca="true" t="shared" si="0" ref="H32:R32">SUM(H3:H31)</f>
        <v>559832.07</v>
      </c>
      <c r="I32" s="197">
        <f t="shared" si="0"/>
        <v>887988.19</v>
      </c>
      <c r="J32" s="197">
        <f t="shared" si="0"/>
        <v>832605.06</v>
      </c>
      <c r="K32" s="197">
        <f t="shared" si="0"/>
        <v>108273.9</v>
      </c>
      <c r="L32" s="197">
        <f t="shared" si="0"/>
        <v>1264808.27</v>
      </c>
      <c r="M32" s="197">
        <f t="shared" si="0"/>
        <v>520410.46</v>
      </c>
      <c r="N32" s="197">
        <f t="shared" si="0"/>
        <v>930158.86</v>
      </c>
      <c r="O32" s="197">
        <f t="shared" si="0"/>
        <v>635591.34</v>
      </c>
      <c r="P32" s="197">
        <f>SUM(P3:P31)</f>
        <v>2441388.8600000003</v>
      </c>
      <c r="Q32" s="197">
        <f t="shared" si="0"/>
        <v>158428.51</v>
      </c>
      <c r="R32" s="197">
        <f t="shared" si="0"/>
        <v>110440.98</v>
      </c>
    </row>
    <row r="33" spans="3:16" ht="23.25">
      <c r="C33" s="129"/>
      <c r="D33" s="77"/>
      <c r="E33" s="77"/>
      <c r="F33" s="77"/>
      <c r="G33" s="77" t="s">
        <v>16</v>
      </c>
      <c r="H33" s="9"/>
      <c r="I33" s="9"/>
      <c r="J33" s="9"/>
      <c r="K33" s="9"/>
      <c r="L33" s="9"/>
      <c r="M33" s="9"/>
      <c r="N33" s="9"/>
      <c r="O33" s="84"/>
      <c r="P33" s="84"/>
    </row>
    <row r="34" spans="3:16" ht="23.25">
      <c r="C34" s="129"/>
      <c r="D34" s="77"/>
      <c r="E34" s="77"/>
      <c r="F34" s="77"/>
      <c r="G34" s="77">
        <f>G32+H32+I32+J32+K32+L32+M32+N32+O32+P32+Q32+R32</f>
        <v>11264840.290000001</v>
      </c>
      <c r="H34" s="9"/>
      <c r="I34" s="9"/>
      <c r="J34" s="77" t="s">
        <v>16</v>
      </c>
      <c r="K34" s="9"/>
      <c r="L34" s="9"/>
      <c r="M34" s="9"/>
      <c r="N34" s="9"/>
      <c r="O34" s="84"/>
      <c r="P34" s="84"/>
    </row>
    <row r="35" spans="3:16" ht="23.25">
      <c r="C35" s="129"/>
      <c r="D35" s="77"/>
      <c r="E35" s="77"/>
      <c r="F35" s="77"/>
      <c r="G35" s="77"/>
      <c r="H35" s="9"/>
      <c r="I35" s="9"/>
      <c r="J35" s="9"/>
      <c r="K35" s="9"/>
      <c r="L35" s="9"/>
      <c r="M35" s="9"/>
      <c r="N35" s="9"/>
      <c r="O35" s="84"/>
      <c r="P35" s="84"/>
    </row>
    <row r="36" spans="3:16" ht="23.25">
      <c r="C36" s="129"/>
      <c r="D36" s="77"/>
      <c r="E36" s="77"/>
      <c r="F36" s="77"/>
      <c r="G36" s="77"/>
      <c r="H36" s="9"/>
      <c r="I36" s="9"/>
      <c r="J36" s="9"/>
      <c r="K36" s="9"/>
      <c r="L36" s="9"/>
      <c r="M36" s="9"/>
      <c r="N36" s="9"/>
      <c r="O36" s="84"/>
      <c r="P36" s="84"/>
    </row>
    <row r="37" spans="3:16" ht="23.25">
      <c r="C37" s="129"/>
      <c r="D37" s="77"/>
      <c r="E37" s="77"/>
      <c r="F37" s="77"/>
      <c r="G37" s="77"/>
      <c r="H37" s="9"/>
      <c r="I37" s="9"/>
      <c r="J37" s="9"/>
      <c r="K37" s="9"/>
      <c r="L37" s="9"/>
      <c r="M37" s="9"/>
      <c r="N37" s="9"/>
      <c r="O37" s="84"/>
      <c r="P37" s="84"/>
    </row>
    <row r="38" spans="3:16" ht="23.25">
      <c r="C38" s="129"/>
      <c r="D38" s="77"/>
      <c r="E38" s="77"/>
      <c r="F38" s="77"/>
      <c r="G38" s="77"/>
      <c r="H38" s="9"/>
      <c r="I38" s="9"/>
      <c r="J38" s="9"/>
      <c r="K38" s="9"/>
      <c r="L38" s="9"/>
      <c r="M38" s="9"/>
      <c r="N38" s="9"/>
      <c r="O38" s="84"/>
      <c r="P38" s="84"/>
    </row>
    <row r="39" spans="3:16" ht="23.25">
      <c r="C39" s="129"/>
      <c r="D39" s="77"/>
      <c r="E39" s="77"/>
      <c r="F39" s="77"/>
      <c r="G39" s="77"/>
      <c r="H39" s="9"/>
      <c r="I39" s="9"/>
      <c r="J39" s="9"/>
      <c r="K39" s="9"/>
      <c r="L39" s="9"/>
      <c r="M39" s="9"/>
      <c r="N39" s="9"/>
      <c r="O39" s="84"/>
      <c r="P39" s="84"/>
    </row>
  </sheetData>
  <sheetProtection/>
  <mergeCells count="1">
    <mergeCell ref="D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build200</dc:creator>
  <cp:keywords/>
  <dc:description/>
  <cp:lastModifiedBy>kmitl</cp:lastModifiedBy>
  <cp:lastPrinted>2019-11-07T06:34:46Z</cp:lastPrinted>
  <dcterms:created xsi:type="dcterms:W3CDTF">2005-10-03T06:12:32Z</dcterms:created>
  <dcterms:modified xsi:type="dcterms:W3CDTF">2019-11-07T06:43:41Z</dcterms:modified>
  <cp:category/>
  <cp:version/>
  <cp:contentType/>
  <cp:contentStatus/>
</cp:coreProperties>
</file>